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Carson\kit\"/>
    </mc:Choice>
  </mc:AlternateContent>
  <xr:revisionPtr revIDLastSave="0" documentId="13_ncr:1_{6B28055B-7548-4430-A4E7-6CDE28F460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Assignments!$B$5:$H$5</definedName>
    <definedName name="_xlnm.Print_Area" localSheetId="1">Assignments!$B$4:$X$109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" l="1"/>
  <c r="E29" i="2"/>
  <c r="D29" i="2"/>
  <c r="C29" i="2"/>
  <c r="F28" i="2"/>
  <c r="E28" i="2"/>
  <c r="D28" i="2"/>
  <c r="C28" i="2"/>
  <c r="N29" i="2"/>
  <c r="N28" i="2"/>
  <c r="F23" i="2"/>
  <c r="E23" i="2"/>
  <c r="D23" i="2"/>
  <c r="C23" i="2"/>
  <c r="F22" i="2"/>
  <c r="E22" i="2"/>
  <c r="D22" i="2"/>
  <c r="C22" i="2"/>
  <c r="N23" i="2"/>
  <c r="N22" i="2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G28" i="2" l="1"/>
  <c r="G29" i="2"/>
  <c r="G22" i="2"/>
  <c r="G23" i="2"/>
  <c r="F30" i="2"/>
  <c r="E30" i="2"/>
  <c r="D30" i="2"/>
  <c r="C30" i="2"/>
  <c r="F27" i="2"/>
  <c r="E27" i="2"/>
  <c r="D27" i="2"/>
  <c r="C27" i="2"/>
  <c r="F26" i="2"/>
  <c r="E26" i="2"/>
  <c r="D26" i="2"/>
  <c r="C26" i="2"/>
  <c r="F25" i="2"/>
  <c r="L29" i="2" s="1"/>
  <c r="E25" i="2"/>
  <c r="K28" i="2" s="1"/>
  <c r="D25" i="2"/>
  <c r="J28" i="2" s="1"/>
  <c r="C25" i="2"/>
  <c r="I28" i="2" s="1"/>
  <c r="F24" i="2"/>
  <c r="E24" i="2"/>
  <c r="D24" i="2"/>
  <c r="C24" i="2"/>
  <c r="F21" i="2"/>
  <c r="E21" i="2"/>
  <c r="D21" i="2"/>
  <c r="C21" i="2"/>
  <c r="F20" i="2"/>
  <c r="E20" i="2"/>
  <c r="D20" i="2"/>
  <c r="C20" i="2"/>
  <c r="F19" i="2"/>
  <c r="L22" i="2" s="1"/>
  <c r="E19" i="2"/>
  <c r="K23" i="2" s="1"/>
  <c r="D19" i="2"/>
  <c r="J23" i="2" s="1"/>
  <c r="C19" i="2"/>
  <c r="I23" i="2" s="1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D9" i="2" s="1"/>
  <c r="J9" i="2" s="1"/>
  <c r="C8" i="2"/>
  <c r="C118" i="1"/>
  <c r="H8" i="2" s="1"/>
  <c r="G1" i="2" s="1"/>
  <c r="C9" i="2" l="1"/>
  <c r="I9" i="2" s="1"/>
  <c r="E9" i="2"/>
  <c r="K9" i="2" s="1"/>
  <c r="F9" i="2"/>
  <c r="L9" i="2" s="1"/>
  <c r="K29" i="2"/>
  <c r="J22" i="2"/>
  <c r="L23" i="2"/>
  <c r="J29" i="2"/>
  <c r="L28" i="2"/>
  <c r="I29" i="2"/>
  <c r="I22" i="2"/>
  <c r="K22" i="2"/>
  <c r="G19" i="2"/>
  <c r="M23" i="2" s="1"/>
  <c r="G30" i="2"/>
  <c r="G18" i="2"/>
  <c r="G26" i="2"/>
  <c r="G10" i="2"/>
  <c r="G13" i="2"/>
  <c r="G16" i="2"/>
  <c r="G24" i="2"/>
  <c r="G27" i="2"/>
  <c r="G11" i="2"/>
  <c r="G14" i="2"/>
  <c r="G17" i="2"/>
  <c r="G20" i="2"/>
  <c r="G25" i="2"/>
  <c r="M29" i="2" s="1"/>
  <c r="G8" i="2"/>
  <c r="G12" i="2"/>
  <c r="G15" i="2"/>
  <c r="G21" i="2"/>
  <c r="M20" i="2" l="1"/>
  <c r="M17" i="2"/>
  <c r="M27" i="2"/>
  <c r="M16" i="2"/>
  <c r="M21" i="2"/>
  <c r="M15" i="2"/>
  <c r="M24" i="2"/>
  <c r="M26" i="2"/>
  <c r="M18" i="2"/>
  <c r="M30" i="2"/>
  <c r="M28" i="2"/>
  <c r="M22" i="2"/>
  <c r="K7" i="2"/>
  <c r="L7" i="2"/>
  <c r="H2" i="1" l="1"/>
  <c r="K2" i="1"/>
  <c r="L24" i="2"/>
  <c r="K16" i="2"/>
  <c r="K18" i="2"/>
  <c r="K15" i="2"/>
  <c r="K24" i="2"/>
  <c r="K30" i="2"/>
  <c r="L18" i="2"/>
  <c r="L15" i="2"/>
  <c r="L30" i="2"/>
  <c r="K20" i="2"/>
  <c r="L17" i="2"/>
  <c r="K17" i="2"/>
  <c r="K21" i="2"/>
  <c r="K27" i="2"/>
  <c r="L21" i="2"/>
  <c r="L20" i="2"/>
  <c r="L26" i="2"/>
  <c r="L16" i="2"/>
  <c r="L27" i="2"/>
  <c r="K26" i="2"/>
  <c r="L13" i="2"/>
  <c r="K10" i="2"/>
  <c r="L10" i="2"/>
  <c r="L12" i="2"/>
  <c r="K12" i="2"/>
  <c r="K13" i="2"/>
  <c r="K11" i="2"/>
  <c r="L11" i="2"/>
  <c r="J7" i="2" l="1"/>
  <c r="I7" i="2"/>
  <c r="L2" i="1" l="1"/>
  <c r="I2" i="1"/>
  <c r="N17" i="2"/>
  <c r="I17" i="2" l="1"/>
  <c r="J12" i="2"/>
  <c r="I12" i="2"/>
  <c r="J17" i="2"/>
  <c r="N24" i="2"/>
  <c r="N30" i="2"/>
  <c r="N27" i="2"/>
  <c r="N26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7" i="2"/>
  <c r="I26" i="2"/>
  <c r="J18" i="2"/>
  <c r="I21" i="2"/>
  <c r="J24" i="2"/>
  <c r="B2" i="1"/>
  <c r="J13" i="2"/>
  <c r="I24" i="2"/>
  <c r="E2" i="1"/>
  <c r="J30" i="2"/>
  <c r="J21" i="2"/>
  <c r="N11" i="2"/>
  <c r="N13" i="2"/>
  <c r="J27" i="2"/>
  <c r="J26" i="2"/>
  <c r="I30" i="2"/>
  <c r="J15" i="2"/>
  <c r="M10" i="2" l="1"/>
  <c r="M12" i="2"/>
  <c r="M13" i="2"/>
  <c r="H9" i="2"/>
  <c r="N9" i="2" s="1"/>
  <c r="M11" i="2"/>
  <c r="F2" i="1" l="1"/>
  <c r="C2" i="1"/>
</calcChain>
</file>

<file path=xl/sharedStrings.xml><?xml version="1.0" encoding="utf-8"?>
<sst xmlns="http://schemas.openxmlformats.org/spreadsheetml/2006/main" count="89" uniqueCount="63">
  <si>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</si>
  <si>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</si>
  <si>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</si>
  <si>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</si>
  <si>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</si>
  <si>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</si>
  <si>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</si>
  <si>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</si>
  <si>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</si>
  <si>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</si>
  <si>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</si>
  <si>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</si>
  <si>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</si>
  <si>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</si>
  <si>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</si>
  <si>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</si>
  <si>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</si>
  <si>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</si>
  <si>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</si>
  <si>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</si>
  <si>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</si>
  <si>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</si>
  <si>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</si>
  <si>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</si>
  <si>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</si>
  <si>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</si>
  <si>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</si>
  <si>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</si>
  <si>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</si>
  <si>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</si>
  <si>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</si>
  <si>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</si>
  <si>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</si>
  <si>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</si>
  <si>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</si>
  <si>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</si>
  <si>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</si>
  <si>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</si>
  <si>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</si>
  <si>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</si>
  <si>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</si>
  <si>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</si>
  <si>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</si>
  <si>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</si>
  <si>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</si>
  <si>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</si>
  <si>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</si>
  <si>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</si>
  <si>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</si>
  <si>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</si>
  <si>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a given population unit. Then check the results of your assignments on the "Results" worksheet tab, which</t>
  </si>
  <si>
    <t>When complete, please email this file to carson@NDCresearch.com.</t>
  </si>
  <si>
    <t>City of Carson 2019 Public Participation Kit</t>
  </si>
  <si>
    <t>Nov. 2018 Registration</t>
  </si>
  <si>
    <t>Nov. 2018 Voters</t>
  </si>
  <si>
    <t>wht</t>
  </si>
  <si>
    <t>blk</t>
  </si>
  <si>
    <t>District (1-4)</t>
  </si>
  <si>
    <t>fil</t>
  </si>
  <si>
    <t>Filipino</t>
  </si>
  <si>
    <t>White</t>
  </si>
  <si>
    <t>African-Amer.</t>
  </si>
  <si>
    <t>2) On the "Assignments" worksheet tab, enter the number for the district (1, 2, 3 or 4) where you wish to assign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</si>
</sst>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38" xfId="2" applyFont="1" applyBorder="1" applyAlignment="1">
      <alignment horizontal="center" vertical="center"/>
    </xf>
    <xf numFmtId="9" fontId="6" fillId="0" borderId="40" xfId="2" applyFont="1" applyBorder="1" applyAlignment="1">
      <alignment horizontal="center" vertical="center"/>
    </xf>
    <xf numFmtId="9" fontId="6" fillId="0" borderId="41" xfId="2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8" sqref="A8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5</v>
      </c>
    </row>
    <row r="3" spans="1:8" x14ac:dyDescent="0.25">
      <c r="A3" s="2" t="s">
        <v>6</v>
      </c>
    </row>
    <row r="5" spans="1:8" x14ac:dyDescent="0.25">
      <c r="A5" s="2" t="s">
        <v>7</v>
      </c>
    </row>
    <row r="6" spans="1:8" x14ac:dyDescent="0.25">
      <c r="A6" s="2" t="s">
        <v>8</v>
      </c>
    </row>
    <row r="7" spans="1:8" x14ac:dyDescent="0.25">
      <c r="A7" s="2" t="s">
        <v>62</v>
      </c>
    </row>
    <row r="8" spans="1:8" x14ac:dyDescent="0.25">
      <c r="B8" s="2" t="s">
        <v>50</v>
      </c>
    </row>
    <row r="9" spans="1:8" x14ac:dyDescent="0.25">
      <c r="B9" s="2" t="s">
        <v>9</v>
      </c>
    </row>
    <row r="11" spans="1:8" x14ac:dyDescent="0.25">
      <c r="A11" s="1" t="s">
        <v>10</v>
      </c>
      <c r="B11" s="2" t="s">
        <v>11</v>
      </c>
    </row>
    <row r="12" spans="1:8" x14ac:dyDescent="0.25">
      <c r="B12" s="2" t="s">
        <v>12</v>
      </c>
      <c r="G12" s="3" t="s">
        <v>13</v>
      </c>
      <c r="H12" s="2" t="s">
        <v>14</v>
      </c>
    </row>
    <row r="14" spans="1:8" x14ac:dyDescent="0.25">
      <c r="A14" s="1" t="s">
        <v>15</v>
      </c>
    </row>
    <row r="15" spans="1:8" x14ac:dyDescent="0.25">
      <c r="B15" s="2" t="s">
        <v>51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18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5" bestFit="1" customWidth="1"/>
    <col min="2" max="2" width="5.7109375" style="35" bestFit="1" customWidth="1"/>
    <col min="3" max="5" width="6.28515625" style="35" customWidth="1"/>
    <col min="6" max="6" width="6.28515625" style="35" bestFit="1" customWidth="1"/>
    <col min="7" max="7" width="6.28515625" style="41" customWidth="1"/>
    <col min="8" max="10" width="6.28515625" style="35" customWidth="1"/>
    <col min="11" max="11" width="5.42578125" style="35" customWidth="1"/>
    <col min="12" max="12" width="6.28515625" style="41" customWidth="1"/>
    <col min="13" max="24" width="6.28515625" style="35" customWidth="1"/>
    <col min="25" max="25" width="6.85546875" style="5"/>
    <col min="26" max="26" width="3.42578125" style="5" bestFit="1" customWidth="1"/>
    <col min="27" max="28" width="6.5703125" style="5" customWidth="1"/>
    <col min="29" max="29" width="3.5703125" style="5" customWidth="1"/>
    <col min="30" max="31" width="6.5703125" style="5" customWidth="1"/>
    <col min="32" max="32" width="3.5703125" style="5" customWidth="1"/>
    <col min="33" max="34" width="6.5703125" style="5" customWidth="1"/>
    <col min="35" max="35" width="3.5703125" style="5" customWidth="1"/>
    <col min="36" max="37" width="6.5703125" style="5" customWidth="1"/>
    <col min="38" max="16384" width="6.85546875" style="5"/>
  </cols>
  <sheetData>
    <row r="1" spans="1:24" ht="12.6" customHeight="1" thickBot="1" x14ac:dyDescent="0.25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thickBot="1" x14ac:dyDescent="0.25">
      <c r="A2" s="38" t="s">
        <v>39</v>
      </c>
      <c r="B2" s="36">
        <f>Results!$C$8</f>
        <v>0</v>
      </c>
      <c r="C2" s="36">
        <f>Results!$C$9</f>
        <v>-22928.5</v>
      </c>
      <c r="D2" s="38" t="s">
        <v>38</v>
      </c>
      <c r="E2" s="36">
        <f>Results!$D$8</f>
        <v>0</v>
      </c>
      <c r="F2" s="36">
        <f>Results!$D$9</f>
        <v>-22928.5</v>
      </c>
      <c r="G2" s="38" t="s">
        <v>40</v>
      </c>
      <c r="H2" s="36">
        <f>Results!$E$8</f>
        <v>0</v>
      </c>
      <c r="I2" s="36">
        <f>Results!$E$9</f>
        <v>-22928.5</v>
      </c>
      <c r="J2" s="38" t="s">
        <v>41</v>
      </c>
      <c r="K2" s="36">
        <f>Results!$F$8</f>
        <v>0</v>
      </c>
      <c r="L2" s="37">
        <f>Results!$F$9</f>
        <v>-22928.5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">
      <c r="G3" s="35"/>
      <c r="L3" s="35"/>
    </row>
    <row r="4" spans="1:24" ht="13.5" customHeight="1" x14ac:dyDescent="0.2">
      <c r="A4" s="50"/>
      <c r="B4" s="61" t="s">
        <v>44</v>
      </c>
      <c r="C4" s="79" t="s">
        <v>17</v>
      </c>
      <c r="D4" s="80"/>
      <c r="E4" s="80"/>
      <c r="F4" s="80"/>
      <c r="G4" s="80"/>
      <c r="H4" s="81" t="s">
        <v>22</v>
      </c>
      <c r="I4" s="80"/>
      <c r="J4" s="80"/>
      <c r="K4" s="80"/>
      <c r="L4" s="80"/>
      <c r="M4" s="80" t="s">
        <v>53</v>
      </c>
      <c r="N4" s="80"/>
      <c r="O4" s="80"/>
      <c r="P4" s="80"/>
      <c r="Q4" s="80"/>
      <c r="R4" s="80"/>
      <c r="S4" s="81" t="s">
        <v>54</v>
      </c>
      <c r="T4" s="80"/>
      <c r="U4" s="80"/>
      <c r="V4" s="80"/>
      <c r="W4" s="80"/>
      <c r="X4" s="82"/>
    </row>
    <row r="5" spans="1:24" s="4" customFormat="1" ht="24" x14ac:dyDescent="0.2">
      <c r="A5" s="57" t="s">
        <v>57</v>
      </c>
      <c r="B5" s="58" t="s">
        <v>45</v>
      </c>
      <c r="C5" s="62" t="s">
        <v>16</v>
      </c>
      <c r="D5" s="63" t="s">
        <v>21</v>
      </c>
      <c r="E5" s="59" t="s">
        <v>0</v>
      </c>
      <c r="F5" s="59" t="s">
        <v>47</v>
      </c>
      <c r="G5" s="64" t="s">
        <v>19</v>
      </c>
      <c r="H5" s="65" t="s">
        <v>23</v>
      </c>
      <c r="I5" s="59" t="s">
        <v>24</v>
      </c>
      <c r="J5" s="59" t="s">
        <v>25</v>
      </c>
      <c r="K5" s="59" t="s">
        <v>47</v>
      </c>
      <c r="L5" s="64" t="s">
        <v>26</v>
      </c>
      <c r="M5" s="59" t="s">
        <v>23</v>
      </c>
      <c r="N5" s="59" t="s">
        <v>27</v>
      </c>
      <c r="O5" s="60" t="s">
        <v>28</v>
      </c>
      <c r="P5" s="60" t="s">
        <v>58</v>
      </c>
      <c r="Q5" s="60" t="s">
        <v>55</v>
      </c>
      <c r="R5" s="60" t="s">
        <v>56</v>
      </c>
      <c r="S5" s="57" t="s">
        <v>23</v>
      </c>
      <c r="T5" s="60" t="s">
        <v>27</v>
      </c>
      <c r="U5" s="60" t="s">
        <v>28</v>
      </c>
      <c r="V5" s="60" t="s">
        <v>58</v>
      </c>
      <c r="W5" s="60" t="s">
        <v>55</v>
      </c>
      <c r="X5" s="66" t="s">
        <v>56</v>
      </c>
    </row>
    <row r="6" spans="1:24" x14ac:dyDescent="0.2">
      <c r="A6" s="51"/>
      <c r="B6" s="39">
        <v>1</v>
      </c>
      <c r="C6" s="54">
        <v>0</v>
      </c>
      <c r="D6" s="39">
        <v>0</v>
      </c>
      <c r="E6" s="39">
        <v>0</v>
      </c>
      <c r="F6" s="39">
        <v>0</v>
      </c>
      <c r="G6" s="55">
        <v>0</v>
      </c>
      <c r="H6" s="54">
        <v>0</v>
      </c>
      <c r="I6" s="39">
        <v>0</v>
      </c>
      <c r="J6" s="39">
        <v>0</v>
      </c>
      <c r="K6" s="39">
        <v>0</v>
      </c>
      <c r="L6" s="55">
        <v>0</v>
      </c>
      <c r="M6" s="39">
        <v>0</v>
      </c>
      <c r="N6" s="39">
        <v>0</v>
      </c>
      <c r="O6" s="40">
        <v>0</v>
      </c>
      <c r="P6" s="40">
        <v>0</v>
      </c>
      <c r="Q6" s="40">
        <v>0</v>
      </c>
      <c r="R6" s="40">
        <v>0</v>
      </c>
      <c r="S6" s="56">
        <v>0</v>
      </c>
      <c r="T6" s="40">
        <v>0</v>
      </c>
      <c r="U6" s="40">
        <v>0</v>
      </c>
      <c r="V6" s="40">
        <v>0</v>
      </c>
      <c r="W6" s="40">
        <v>0</v>
      </c>
      <c r="X6" s="52">
        <v>0</v>
      </c>
    </row>
    <row r="7" spans="1:24" x14ac:dyDescent="0.2">
      <c r="A7" s="53"/>
      <c r="B7" s="39">
        <v>2</v>
      </c>
      <c r="C7" s="54">
        <v>0</v>
      </c>
      <c r="D7" s="39">
        <v>0</v>
      </c>
      <c r="E7" s="39">
        <v>0</v>
      </c>
      <c r="F7" s="39">
        <v>0</v>
      </c>
      <c r="G7" s="55">
        <v>0</v>
      </c>
      <c r="H7" s="54">
        <v>0</v>
      </c>
      <c r="I7" s="39">
        <v>0</v>
      </c>
      <c r="J7" s="39">
        <v>0</v>
      </c>
      <c r="K7" s="39">
        <v>0</v>
      </c>
      <c r="L7" s="55">
        <v>0</v>
      </c>
      <c r="M7" s="39">
        <v>0</v>
      </c>
      <c r="N7" s="39">
        <v>0</v>
      </c>
      <c r="O7" s="40">
        <v>0</v>
      </c>
      <c r="P7" s="40">
        <v>0</v>
      </c>
      <c r="Q7" s="40">
        <v>0</v>
      </c>
      <c r="R7" s="40">
        <v>0</v>
      </c>
      <c r="S7" s="56">
        <v>0</v>
      </c>
      <c r="T7" s="40">
        <v>0</v>
      </c>
      <c r="U7" s="40">
        <v>0</v>
      </c>
      <c r="V7" s="40">
        <v>0</v>
      </c>
      <c r="W7" s="40">
        <v>0</v>
      </c>
      <c r="X7" s="52">
        <v>0</v>
      </c>
    </row>
    <row r="8" spans="1:24" x14ac:dyDescent="0.2">
      <c r="A8" s="53"/>
      <c r="B8" s="39">
        <v>3</v>
      </c>
      <c r="C8" s="54">
        <v>0</v>
      </c>
      <c r="D8" s="39">
        <v>0</v>
      </c>
      <c r="E8" s="39">
        <v>0</v>
      </c>
      <c r="F8" s="39">
        <v>0</v>
      </c>
      <c r="G8" s="55">
        <v>0</v>
      </c>
      <c r="H8" s="54">
        <v>0</v>
      </c>
      <c r="I8" s="39">
        <v>0</v>
      </c>
      <c r="J8" s="39">
        <v>0</v>
      </c>
      <c r="K8" s="39">
        <v>0</v>
      </c>
      <c r="L8" s="55">
        <v>0</v>
      </c>
      <c r="M8" s="39">
        <v>0</v>
      </c>
      <c r="N8" s="39">
        <v>0</v>
      </c>
      <c r="O8" s="40">
        <v>0</v>
      </c>
      <c r="P8" s="40">
        <v>0</v>
      </c>
      <c r="Q8" s="40">
        <v>0</v>
      </c>
      <c r="R8" s="40">
        <v>0</v>
      </c>
      <c r="S8" s="56">
        <v>0</v>
      </c>
      <c r="T8" s="40">
        <v>0</v>
      </c>
      <c r="U8" s="40">
        <v>0</v>
      </c>
      <c r="V8" s="40">
        <v>0</v>
      </c>
      <c r="W8" s="40">
        <v>0</v>
      </c>
      <c r="X8" s="52">
        <v>0</v>
      </c>
    </row>
    <row r="9" spans="1:24" x14ac:dyDescent="0.2">
      <c r="A9" s="53"/>
      <c r="B9" s="39">
        <v>4</v>
      </c>
      <c r="C9" s="54">
        <v>0</v>
      </c>
      <c r="D9" s="39">
        <v>0</v>
      </c>
      <c r="E9" s="39">
        <v>0</v>
      </c>
      <c r="F9" s="39">
        <v>0</v>
      </c>
      <c r="G9" s="55">
        <v>0</v>
      </c>
      <c r="H9" s="54">
        <v>0</v>
      </c>
      <c r="I9" s="39">
        <v>0</v>
      </c>
      <c r="J9" s="39">
        <v>0</v>
      </c>
      <c r="K9" s="39">
        <v>0</v>
      </c>
      <c r="L9" s="55">
        <v>0</v>
      </c>
      <c r="M9" s="39">
        <v>0</v>
      </c>
      <c r="N9" s="39">
        <v>0</v>
      </c>
      <c r="O9" s="40">
        <v>0</v>
      </c>
      <c r="P9" s="40">
        <v>0</v>
      </c>
      <c r="Q9" s="40">
        <v>0</v>
      </c>
      <c r="R9" s="40">
        <v>0</v>
      </c>
      <c r="S9" s="56">
        <v>0</v>
      </c>
      <c r="T9" s="40">
        <v>0</v>
      </c>
      <c r="U9" s="40">
        <v>0</v>
      </c>
      <c r="V9" s="40">
        <v>0</v>
      </c>
      <c r="W9" s="40">
        <v>0</v>
      </c>
      <c r="X9" s="52">
        <v>0</v>
      </c>
    </row>
    <row r="10" spans="1:24" x14ac:dyDescent="0.2">
      <c r="A10" s="51"/>
      <c r="B10" s="39">
        <v>5</v>
      </c>
      <c r="C10" s="54">
        <v>0</v>
      </c>
      <c r="D10" s="39">
        <v>0</v>
      </c>
      <c r="E10" s="39">
        <v>0</v>
      </c>
      <c r="F10" s="39">
        <v>0</v>
      </c>
      <c r="G10" s="55">
        <v>0</v>
      </c>
      <c r="H10" s="54">
        <v>0</v>
      </c>
      <c r="I10" s="39">
        <v>0</v>
      </c>
      <c r="J10" s="39">
        <v>0</v>
      </c>
      <c r="K10" s="39">
        <v>0</v>
      </c>
      <c r="L10" s="55">
        <v>0</v>
      </c>
      <c r="M10" s="39">
        <v>0</v>
      </c>
      <c r="N10" s="39">
        <v>0</v>
      </c>
      <c r="O10" s="40">
        <v>0</v>
      </c>
      <c r="P10" s="40">
        <v>0</v>
      </c>
      <c r="Q10" s="40">
        <v>0</v>
      </c>
      <c r="R10" s="40">
        <v>0</v>
      </c>
      <c r="S10" s="56">
        <v>0</v>
      </c>
      <c r="T10" s="40">
        <v>0</v>
      </c>
      <c r="U10" s="40">
        <v>0</v>
      </c>
      <c r="V10" s="40">
        <v>0</v>
      </c>
      <c r="W10" s="40">
        <v>0</v>
      </c>
      <c r="X10" s="52">
        <v>0</v>
      </c>
    </row>
    <row r="11" spans="1:24" x14ac:dyDescent="0.2">
      <c r="A11" s="53"/>
      <c r="B11" s="39">
        <v>6</v>
      </c>
      <c r="C11" s="54">
        <v>0</v>
      </c>
      <c r="D11" s="39">
        <v>0</v>
      </c>
      <c r="E11" s="39">
        <v>0</v>
      </c>
      <c r="F11" s="39">
        <v>0</v>
      </c>
      <c r="G11" s="55">
        <v>0</v>
      </c>
      <c r="H11" s="54">
        <v>0</v>
      </c>
      <c r="I11" s="39">
        <v>0</v>
      </c>
      <c r="J11" s="39">
        <v>0</v>
      </c>
      <c r="K11" s="39">
        <v>0</v>
      </c>
      <c r="L11" s="55">
        <v>0</v>
      </c>
      <c r="M11" s="39">
        <v>0</v>
      </c>
      <c r="N11" s="39">
        <v>0</v>
      </c>
      <c r="O11" s="40">
        <v>0</v>
      </c>
      <c r="P11" s="40">
        <v>0</v>
      </c>
      <c r="Q11" s="40">
        <v>0</v>
      </c>
      <c r="R11" s="40">
        <v>0</v>
      </c>
      <c r="S11" s="56">
        <v>0</v>
      </c>
      <c r="T11" s="40">
        <v>0</v>
      </c>
      <c r="U11" s="40">
        <v>0</v>
      </c>
      <c r="V11" s="40">
        <v>0</v>
      </c>
      <c r="W11" s="40">
        <v>0</v>
      </c>
      <c r="X11" s="52">
        <v>0</v>
      </c>
    </row>
    <row r="12" spans="1:24" x14ac:dyDescent="0.2">
      <c r="A12" s="53"/>
      <c r="B12" s="39">
        <v>7</v>
      </c>
      <c r="C12" s="54">
        <v>0</v>
      </c>
      <c r="D12" s="39">
        <v>0</v>
      </c>
      <c r="E12" s="39">
        <v>0</v>
      </c>
      <c r="F12" s="39">
        <v>0</v>
      </c>
      <c r="G12" s="55">
        <v>0</v>
      </c>
      <c r="H12" s="54">
        <v>0</v>
      </c>
      <c r="I12" s="39">
        <v>0</v>
      </c>
      <c r="J12" s="39">
        <v>0</v>
      </c>
      <c r="K12" s="39">
        <v>0</v>
      </c>
      <c r="L12" s="55">
        <v>0</v>
      </c>
      <c r="M12" s="39">
        <v>0</v>
      </c>
      <c r="N12" s="39">
        <v>0</v>
      </c>
      <c r="O12" s="40">
        <v>0</v>
      </c>
      <c r="P12" s="40">
        <v>0</v>
      </c>
      <c r="Q12" s="40">
        <v>0</v>
      </c>
      <c r="R12" s="40">
        <v>0</v>
      </c>
      <c r="S12" s="56">
        <v>0</v>
      </c>
      <c r="T12" s="40">
        <v>0</v>
      </c>
      <c r="U12" s="40">
        <v>0</v>
      </c>
      <c r="V12" s="40">
        <v>0</v>
      </c>
      <c r="W12" s="40">
        <v>0</v>
      </c>
      <c r="X12" s="52">
        <v>0</v>
      </c>
    </row>
    <row r="13" spans="1:24" x14ac:dyDescent="0.2">
      <c r="A13" s="53"/>
      <c r="B13" s="39">
        <v>8</v>
      </c>
      <c r="C13" s="54">
        <v>0</v>
      </c>
      <c r="D13" s="39">
        <v>0</v>
      </c>
      <c r="E13" s="39">
        <v>0</v>
      </c>
      <c r="F13" s="39">
        <v>0</v>
      </c>
      <c r="G13" s="55">
        <v>0</v>
      </c>
      <c r="H13" s="54">
        <v>0</v>
      </c>
      <c r="I13" s="39">
        <v>0</v>
      </c>
      <c r="J13" s="39">
        <v>0</v>
      </c>
      <c r="K13" s="39">
        <v>0</v>
      </c>
      <c r="L13" s="55">
        <v>0</v>
      </c>
      <c r="M13" s="39">
        <v>0</v>
      </c>
      <c r="N13" s="39">
        <v>0</v>
      </c>
      <c r="O13" s="40">
        <v>0</v>
      </c>
      <c r="P13" s="40">
        <v>0</v>
      </c>
      <c r="Q13" s="40">
        <v>0</v>
      </c>
      <c r="R13" s="40">
        <v>0</v>
      </c>
      <c r="S13" s="56">
        <v>0</v>
      </c>
      <c r="T13" s="40">
        <v>0</v>
      </c>
      <c r="U13" s="40">
        <v>0</v>
      </c>
      <c r="V13" s="40">
        <v>0</v>
      </c>
      <c r="W13" s="40">
        <v>0</v>
      </c>
      <c r="X13" s="52">
        <v>0</v>
      </c>
    </row>
    <row r="14" spans="1:24" x14ac:dyDescent="0.2">
      <c r="A14" s="51"/>
      <c r="B14" s="39">
        <v>9</v>
      </c>
      <c r="C14" s="54">
        <v>0</v>
      </c>
      <c r="D14" s="39">
        <v>0</v>
      </c>
      <c r="E14" s="39">
        <v>0</v>
      </c>
      <c r="F14" s="39">
        <v>0</v>
      </c>
      <c r="G14" s="55">
        <v>0</v>
      </c>
      <c r="H14" s="54">
        <v>0</v>
      </c>
      <c r="I14" s="39">
        <v>0</v>
      </c>
      <c r="J14" s="39">
        <v>0</v>
      </c>
      <c r="K14" s="39">
        <v>0</v>
      </c>
      <c r="L14" s="55">
        <v>0</v>
      </c>
      <c r="M14" s="39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56">
        <v>0</v>
      </c>
      <c r="T14" s="40">
        <v>0</v>
      </c>
      <c r="U14" s="40">
        <v>0</v>
      </c>
      <c r="V14" s="40">
        <v>0</v>
      </c>
      <c r="W14" s="40">
        <v>0</v>
      </c>
      <c r="X14" s="52">
        <v>0</v>
      </c>
    </row>
    <row r="15" spans="1:24" x14ac:dyDescent="0.2">
      <c r="A15" s="53"/>
      <c r="B15" s="39">
        <v>10</v>
      </c>
      <c r="C15" s="54">
        <v>1405</v>
      </c>
      <c r="D15" s="39">
        <v>1179</v>
      </c>
      <c r="E15" s="39">
        <v>82</v>
      </c>
      <c r="F15" s="39">
        <v>33</v>
      </c>
      <c r="G15" s="55">
        <v>82</v>
      </c>
      <c r="H15" s="54">
        <v>710.96121199999993</v>
      </c>
      <c r="I15" s="39">
        <v>464.215846</v>
      </c>
      <c r="J15" s="39">
        <v>125.46374560000001</v>
      </c>
      <c r="K15" s="39">
        <v>12.546374519999999</v>
      </c>
      <c r="L15" s="55">
        <v>83.642493899999991</v>
      </c>
      <c r="M15" s="39">
        <v>640.99999995749999</v>
      </c>
      <c r="N15" s="39">
        <v>478.05009529092439</v>
      </c>
      <c r="O15" s="40">
        <v>15.0543881325</v>
      </c>
      <c r="P15" s="40">
        <v>44.370828180000004</v>
      </c>
      <c r="Q15" s="40">
        <v>92.062740990204631</v>
      </c>
      <c r="R15" s="40">
        <v>7.9088379361316985</v>
      </c>
      <c r="S15" s="56">
        <v>271.77132260249999</v>
      </c>
      <c r="T15" s="40">
        <v>206.39063154626632</v>
      </c>
      <c r="U15" s="40">
        <v>3.9616810875000001</v>
      </c>
      <c r="V15" s="40">
        <v>17.431396785</v>
      </c>
      <c r="W15" s="40">
        <v>39.117434726882365</v>
      </c>
      <c r="X15" s="52">
        <v>3.3604631841782737</v>
      </c>
    </row>
    <row r="16" spans="1:24" x14ac:dyDescent="0.2">
      <c r="A16" s="53"/>
      <c r="B16" s="39">
        <v>11</v>
      </c>
      <c r="C16" s="54">
        <v>602</v>
      </c>
      <c r="D16" s="39">
        <v>365</v>
      </c>
      <c r="E16" s="39">
        <v>25</v>
      </c>
      <c r="F16" s="39">
        <v>41</v>
      </c>
      <c r="G16" s="55">
        <v>167</v>
      </c>
      <c r="H16" s="54">
        <v>349.71829300000002</v>
      </c>
      <c r="I16" s="39">
        <v>190.602949</v>
      </c>
      <c r="J16" s="39">
        <v>49.711794000000005</v>
      </c>
      <c r="K16" s="39">
        <v>8.9904318599999993</v>
      </c>
      <c r="L16" s="55">
        <v>78.633832900000002</v>
      </c>
      <c r="M16" s="39">
        <v>351.82692304085003</v>
      </c>
      <c r="N16" s="39">
        <v>247.37396202006295</v>
      </c>
      <c r="O16" s="40">
        <v>7.9820290949299997</v>
      </c>
      <c r="P16" s="40">
        <v>29.629219356120004</v>
      </c>
      <c r="Q16" s="40">
        <v>28.787079366782844</v>
      </c>
      <c r="R16" s="40">
        <v>38.054633202954207</v>
      </c>
      <c r="S16" s="56">
        <v>155.64723778952998</v>
      </c>
      <c r="T16" s="40">
        <v>107.39275468331296</v>
      </c>
      <c r="U16" s="40">
        <v>3.4304934863899996</v>
      </c>
      <c r="V16" s="40">
        <v>13.086479032620002</v>
      </c>
      <c r="W16" s="40">
        <v>13.296786122696263</v>
      </c>
      <c r="X16" s="52">
        <v>18.440724464510783</v>
      </c>
    </row>
    <row r="17" spans="1:24" x14ac:dyDescent="0.2">
      <c r="A17" s="53"/>
      <c r="B17" s="39">
        <v>12</v>
      </c>
      <c r="C17" s="54">
        <v>2342</v>
      </c>
      <c r="D17" s="39">
        <v>1276</v>
      </c>
      <c r="E17" s="39">
        <v>254</v>
      </c>
      <c r="F17" s="39">
        <v>155</v>
      </c>
      <c r="G17" s="55">
        <v>543</v>
      </c>
      <c r="H17" s="54">
        <v>1616.109811</v>
      </c>
      <c r="I17" s="39">
        <v>765.70399699999984</v>
      </c>
      <c r="J17" s="39">
        <v>193.12003959999998</v>
      </c>
      <c r="K17" s="39">
        <v>50.143449379999993</v>
      </c>
      <c r="L17" s="55">
        <v>477.7179926</v>
      </c>
      <c r="M17" s="39">
        <v>1451.4020146076095</v>
      </c>
      <c r="N17" s="39">
        <v>945.15025792137294</v>
      </c>
      <c r="O17" s="40">
        <v>31.515608680059994</v>
      </c>
      <c r="P17" s="40">
        <v>141.40645526109</v>
      </c>
      <c r="Q17" s="40">
        <v>254.90413652136851</v>
      </c>
      <c r="R17" s="40">
        <v>78.425556223718559</v>
      </c>
      <c r="S17" s="56">
        <v>691.27558716238002</v>
      </c>
      <c r="T17" s="40">
        <v>441.38528275113293</v>
      </c>
      <c r="U17" s="40">
        <v>13.49027416178</v>
      </c>
      <c r="V17" s="40">
        <v>61.959301640379998</v>
      </c>
      <c r="W17" s="40">
        <v>133.3444780018867</v>
      </c>
      <c r="X17" s="52">
        <v>41.096250607200474</v>
      </c>
    </row>
    <row r="18" spans="1:24" x14ac:dyDescent="0.2">
      <c r="A18" s="51"/>
      <c r="B18" s="39">
        <v>13</v>
      </c>
      <c r="C18" s="54">
        <v>0</v>
      </c>
      <c r="D18" s="39">
        <v>0</v>
      </c>
      <c r="E18" s="39">
        <v>0</v>
      </c>
      <c r="F18" s="39">
        <v>0</v>
      </c>
      <c r="G18" s="55">
        <v>0</v>
      </c>
      <c r="H18" s="54">
        <v>0</v>
      </c>
      <c r="I18" s="39">
        <v>0</v>
      </c>
      <c r="J18" s="39">
        <v>0</v>
      </c>
      <c r="K18" s="39">
        <v>0</v>
      </c>
      <c r="L18" s="55">
        <v>0</v>
      </c>
      <c r="M18" s="39">
        <v>0</v>
      </c>
      <c r="N18" s="39">
        <v>0</v>
      </c>
      <c r="O18" s="40">
        <v>0</v>
      </c>
      <c r="P18" s="40">
        <v>0</v>
      </c>
      <c r="Q18" s="40">
        <v>0</v>
      </c>
      <c r="R18" s="40">
        <v>0</v>
      </c>
      <c r="S18" s="56">
        <v>0</v>
      </c>
      <c r="T18" s="40">
        <v>0</v>
      </c>
      <c r="U18" s="40">
        <v>0</v>
      </c>
      <c r="V18" s="40">
        <v>0</v>
      </c>
      <c r="W18" s="40">
        <v>0</v>
      </c>
      <c r="X18" s="52">
        <v>0</v>
      </c>
    </row>
    <row r="19" spans="1:24" x14ac:dyDescent="0.2">
      <c r="A19" s="53"/>
      <c r="B19" s="39">
        <v>14</v>
      </c>
      <c r="C19" s="54">
        <v>805</v>
      </c>
      <c r="D19" s="39">
        <v>534</v>
      </c>
      <c r="E19" s="39">
        <v>88</v>
      </c>
      <c r="F19" s="39">
        <v>9</v>
      </c>
      <c r="G19" s="55">
        <v>159</v>
      </c>
      <c r="H19" s="54">
        <v>558.21063100000003</v>
      </c>
      <c r="I19" s="39">
        <v>264.47715299999999</v>
      </c>
      <c r="J19" s="39">
        <v>66.704415499999996</v>
      </c>
      <c r="K19" s="39">
        <v>17.319743500000001</v>
      </c>
      <c r="L19" s="55">
        <v>165.00565999999998</v>
      </c>
      <c r="M19" s="39">
        <v>464.77106225058003</v>
      </c>
      <c r="N19" s="39">
        <v>317.73490520038655</v>
      </c>
      <c r="O19" s="40">
        <v>8.454190843220001</v>
      </c>
      <c r="P19" s="40">
        <v>38.854419914730002</v>
      </c>
      <c r="Q19" s="40">
        <v>92.739180540408952</v>
      </c>
      <c r="R19" s="40">
        <v>6.9883657518345625</v>
      </c>
      <c r="S19" s="56">
        <v>211.71566878599998</v>
      </c>
      <c r="T19" s="40">
        <v>142.29026051094857</v>
      </c>
      <c r="U19" s="40">
        <v>4.2621586867699994</v>
      </c>
      <c r="V19" s="40">
        <v>16.097820566199999</v>
      </c>
      <c r="W19" s="40">
        <v>45.591931626764747</v>
      </c>
      <c r="X19" s="52">
        <v>3.4734973953166768</v>
      </c>
    </row>
    <row r="20" spans="1:24" x14ac:dyDescent="0.2">
      <c r="A20" s="53"/>
      <c r="B20" s="39">
        <v>15</v>
      </c>
      <c r="C20" s="54">
        <v>0</v>
      </c>
      <c r="D20" s="39">
        <v>0</v>
      </c>
      <c r="E20" s="39">
        <v>0</v>
      </c>
      <c r="F20" s="39">
        <v>0</v>
      </c>
      <c r="G20" s="55">
        <v>0</v>
      </c>
      <c r="H20" s="54">
        <v>0</v>
      </c>
      <c r="I20" s="39">
        <v>0</v>
      </c>
      <c r="J20" s="39">
        <v>0</v>
      </c>
      <c r="K20" s="39">
        <v>0</v>
      </c>
      <c r="L20" s="55">
        <v>0</v>
      </c>
      <c r="M20" s="39">
        <v>0</v>
      </c>
      <c r="N20" s="39">
        <v>0</v>
      </c>
      <c r="O20" s="40">
        <v>0</v>
      </c>
      <c r="P20" s="40">
        <v>0</v>
      </c>
      <c r="Q20" s="40">
        <v>0</v>
      </c>
      <c r="R20" s="40">
        <v>0</v>
      </c>
      <c r="S20" s="56">
        <v>0</v>
      </c>
      <c r="T20" s="40">
        <v>0</v>
      </c>
      <c r="U20" s="40">
        <v>0</v>
      </c>
      <c r="V20" s="40">
        <v>0</v>
      </c>
      <c r="W20" s="40">
        <v>0</v>
      </c>
      <c r="X20" s="52">
        <v>0</v>
      </c>
    </row>
    <row r="21" spans="1:24" x14ac:dyDescent="0.2">
      <c r="A21" s="53"/>
      <c r="B21" s="39">
        <v>16</v>
      </c>
      <c r="C21" s="54">
        <v>0</v>
      </c>
      <c r="D21" s="39">
        <v>0</v>
      </c>
      <c r="E21" s="39">
        <v>0</v>
      </c>
      <c r="F21" s="39">
        <v>0</v>
      </c>
      <c r="G21" s="55">
        <v>0</v>
      </c>
      <c r="H21" s="54">
        <v>0</v>
      </c>
      <c r="I21" s="39">
        <v>0</v>
      </c>
      <c r="J21" s="39">
        <v>0</v>
      </c>
      <c r="K21" s="39">
        <v>0</v>
      </c>
      <c r="L21" s="55">
        <v>0</v>
      </c>
      <c r="M21" s="39">
        <v>0</v>
      </c>
      <c r="N21" s="39">
        <v>0</v>
      </c>
      <c r="O21" s="40">
        <v>0</v>
      </c>
      <c r="P21" s="40">
        <v>0</v>
      </c>
      <c r="Q21" s="40">
        <v>0</v>
      </c>
      <c r="R21" s="40">
        <v>0</v>
      </c>
      <c r="S21" s="56">
        <v>0</v>
      </c>
      <c r="T21" s="40">
        <v>0</v>
      </c>
      <c r="U21" s="40">
        <v>0</v>
      </c>
      <c r="V21" s="40">
        <v>0</v>
      </c>
      <c r="W21" s="40">
        <v>0</v>
      </c>
      <c r="X21" s="52">
        <v>0</v>
      </c>
    </row>
    <row r="22" spans="1:24" x14ac:dyDescent="0.2">
      <c r="A22" s="51"/>
      <c r="B22" s="39">
        <v>17</v>
      </c>
      <c r="C22" s="54">
        <v>0</v>
      </c>
      <c r="D22" s="39">
        <v>0</v>
      </c>
      <c r="E22" s="39">
        <v>0</v>
      </c>
      <c r="F22" s="39">
        <v>0</v>
      </c>
      <c r="G22" s="55">
        <v>0</v>
      </c>
      <c r="H22" s="54">
        <v>0</v>
      </c>
      <c r="I22" s="39">
        <v>0</v>
      </c>
      <c r="J22" s="39">
        <v>0</v>
      </c>
      <c r="K22" s="39">
        <v>0</v>
      </c>
      <c r="L22" s="55">
        <v>0</v>
      </c>
      <c r="M22" s="39">
        <v>0</v>
      </c>
      <c r="N22" s="39">
        <v>0</v>
      </c>
      <c r="O22" s="40">
        <v>0</v>
      </c>
      <c r="P22" s="40">
        <v>0</v>
      </c>
      <c r="Q22" s="40">
        <v>0</v>
      </c>
      <c r="R22" s="40">
        <v>0</v>
      </c>
      <c r="S22" s="56">
        <v>0</v>
      </c>
      <c r="T22" s="40">
        <v>0</v>
      </c>
      <c r="U22" s="40">
        <v>0</v>
      </c>
      <c r="V22" s="40">
        <v>0</v>
      </c>
      <c r="W22" s="40">
        <v>0</v>
      </c>
      <c r="X22" s="52">
        <v>0</v>
      </c>
    </row>
    <row r="23" spans="1:24" x14ac:dyDescent="0.2">
      <c r="A23" s="53"/>
      <c r="B23" s="39">
        <v>18</v>
      </c>
      <c r="C23" s="54">
        <v>0</v>
      </c>
      <c r="D23" s="39">
        <v>0</v>
      </c>
      <c r="E23" s="39">
        <v>0</v>
      </c>
      <c r="F23" s="39">
        <v>0</v>
      </c>
      <c r="G23" s="55">
        <v>0</v>
      </c>
      <c r="H23" s="54">
        <v>0</v>
      </c>
      <c r="I23" s="39">
        <v>0</v>
      </c>
      <c r="J23" s="39">
        <v>0</v>
      </c>
      <c r="K23" s="39">
        <v>0</v>
      </c>
      <c r="L23" s="55">
        <v>0</v>
      </c>
      <c r="M23" s="39">
        <v>0</v>
      </c>
      <c r="N23" s="39">
        <v>0</v>
      </c>
      <c r="O23" s="40">
        <v>0</v>
      </c>
      <c r="P23" s="40">
        <v>0</v>
      </c>
      <c r="Q23" s="40">
        <v>0</v>
      </c>
      <c r="R23" s="40">
        <v>0</v>
      </c>
      <c r="S23" s="56">
        <v>0</v>
      </c>
      <c r="T23" s="40">
        <v>0</v>
      </c>
      <c r="U23" s="40">
        <v>0</v>
      </c>
      <c r="V23" s="40">
        <v>0</v>
      </c>
      <c r="W23" s="40">
        <v>0</v>
      </c>
      <c r="X23" s="52">
        <v>0</v>
      </c>
    </row>
    <row r="24" spans="1:24" x14ac:dyDescent="0.2">
      <c r="A24" s="53"/>
      <c r="B24" s="39">
        <v>19</v>
      </c>
      <c r="C24" s="54">
        <v>572</v>
      </c>
      <c r="D24" s="39">
        <v>246</v>
      </c>
      <c r="E24" s="39">
        <v>46</v>
      </c>
      <c r="F24" s="39">
        <v>41</v>
      </c>
      <c r="G24" s="55">
        <v>184</v>
      </c>
      <c r="H24" s="54">
        <v>316.88651629999998</v>
      </c>
      <c r="I24" s="39">
        <v>104.0639699</v>
      </c>
      <c r="J24" s="39">
        <v>45.381281170000001</v>
      </c>
      <c r="K24" s="39">
        <v>14.86628168</v>
      </c>
      <c r="L24" s="55">
        <v>147.88038090000001</v>
      </c>
      <c r="M24" s="39">
        <v>355.84678241196997</v>
      </c>
      <c r="N24" s="39">
        <v>185.01475477815046</v>
      </c>
      <c r="O24" s="40">
        <v>14.563317617079999</v>
      </c>
      <c r="P24" s="40">
        <v>43.576951816479998</v>
      </c>
      <c r="Q24" s="40">
        <v>66.995464831482863</v>
      </c>
      <c r="R24" s="40">
        <v>34.498876414219708</v>
      </c>
      <c r="S24" s="56">
        <v>168.02479428684001</v>
      </c>
      <c r="T24" s="40">
        <v>85.905477355243988</v>
      </c>
      <c r="U24" s="40">
        <v>7.1854880832499992</v>
      </c>
      <c r="V24" s="40">
        <v>21.461386177000001</v>
      </c>
      <c r="W24" s="40">
        <v>31.7246016266302</v>
      </c>
      <c r="X24" s="52">
        <v>16.336376104866623</v>
      </c>
    </row>
    <row r="25" spans="1:24" x14ac:dyDescent="0.2">
      <c r="A25" s="53"/>
      <c r="B25" s="39">
        <v>20</v>
      </c>
      <c r="C25" s="54">
        <v>2058</v>
      </c>
      <c r="D25" s="39">
        <v>883</v>
      </c>
      <c r="E25" s="39">
        <v>181</v>
      </c>
      <c r="F25" s="39">
        <v>109</v>
      </c>
      <c r="G25" s="55">
        <v>764</v>
      </c>
      <c r="H25" s="54">
        <v>1685.00001</v>
      </c>
      <c r="I25" s="39">
        <v>730.00000900000009</v>
      </c>
      <c r="J25" s="39">
        <v>210.00000199999999</v>
      </c>
      <c r="K25" s="39">
        <v>50.000000700000001</v>
      </c>
      <c r="L25" s="55">
        <v>685.00001700000007</v>
      </c>
      <c r="M25" s="39">
        <v>1310.1603676824602</v>
      </c>
      <c r="N25" s="39">
        <v>700.87448665182183</v>
      </c>
      <c r="O25" s="40">
        <v>50.265941921970004</v>
      </c>
      <c r="P25" s="40">
        <v>173.87974900961999</v>
      </c>
      <c r="Q25" s="40">
        <v>310.21927999998246</v>
      </c>
      <c r="R25" s="40">
        <v>74.92091009906585</v>
      </c>
      <c r="S25" s="56">
        <v>599.90864145323997</v>
      </c>
      <c r="T25" s="40">
        <v>305.46149781190707</v>
      </c>
      <c r="U25" s="40">
        <v>25.182235516710001</v>
      </c>
      <c r="V25" s="40">
        <v>85.319973731729988</v>
      </c>
      <c r="W25" s="40">
        <v>148.57394656618442</v>
      </c>
      <c r="X25" s="52">
        <v>35.370987826708479</v>
      </c>
    </row>
    <row r="26" spans="1:24" x14ac:dyDescent="0.2">
      <c r="A26" s="51"/>
      <c r="B26" s="39">
        <v>21</v>
      </c>
      <c r="C26" s="54">
        <v>1575</v>
      </c>
      <c r="D26" s="39">
        <v>604</v>
      </c>
      <c r="E26" s="39">
        <v>205</v>
      </c>
      <c r="F26" s="39">
        <v>50</v>
      </c>
      <c r="G26" s="55">
        <v>646</v>
      </c>
      <c r="H26" s="54">
        <v>886.9895120000001</v>
      </c>
      <c r="I26" s="39">
        <v>291.28297549999996</v>
      </c>
      <c r="J26" s="39">
        <v>127.0256603</v>
      </c>
      <c r="K26" s="39">
        <v>41.611853599999996</v>
      </c>
      <c r="L26" s="55">
        <v>413.92844100000008</v>
      </c>
      <c r="M26" s="39">
        <v>935.99999994907</v>
      </c>
      <c r="N26" s="39">
        <v>488.27024529491337</v>
      </c>
      <c r="O26" s="40">
        <v>36.509863362540003</v>
      </c>
      <c r="P26" s="40">
        <v>147.44517473865</v>
      </c>
      <c r="Q26" s="40">
        <v>235.82722314414326</v>
      </c>
      <c r="R26" s="40">
        <v>27.947493408823405</v>
      </c>
      <c r="S26" s="56">
        <v>423.64242050576001</v>
      </c>
      <c r="T26" s="40">
        <v>212.30130256951335</v>
      </c>
      <c r="U26" s="40">
        <v>14.56957891161</v>
      </c>
      <c r="V26" s="40">
        <v>61.578164067649993</v>
      </c>
      <c r="W26" s="40">
        <v>120.54531412310635</v>
      </c>
      <c r="X26" s="52">
        <v>14.648060833880304</v>
      </c>
    </row>
    <row r="27" spans="1:24" x14ac:dyDescent="0.2">
      <c r="A27" s="53"/>
      <c r="B27" s="39">
        <v>22</v>
      </c>
      <c r="C27" s="54">
        <v>1415</v>
      </c>
      <c r="D27" s="39">
        <v>214</v>
      </c>
      <c r="E27" s="39">
        <v>77</v>
      </c>
      <c r="F27" s="39">
        <v>110</v>
      </c>
      <c r="G27" s="55">
        <v>980</v>
      </c>
      <c r="H27" s="54">
        <v>821.12399399999993</v>
      </c>
      <c r="I27" s="39">
        <v>269.65305899999998</v>
      </c>
      <c r="J27" s="39">
        <v>117.59306699999999</v>
      </c>
      <c r="K27" s="39">
        <v>38.521866300000006</v>
      </c>
      <c r="L27" s="55">
        <v>383.19119900000004</v>
      </c>
      <c r="M27" s="39">
        <v>968.99999997139003</v>
      </c>
      <c r="N27" s="39">
        <v>448.36280024628564</v>
      </c>
      <c r="O27" s="40">
        <v>70.675587231150004</v>
      </c>
      <c r="P27" s="40">
        <v>204.25753968992998</v>
      </c>
      <c r="Q27" s="40">
        <v>136.29547344730202</v>
      </c>
      <c r="R27" s="40">
        <v>109.40859935672245</v>
      </c>
      <c r="S27" s="56">
        <v>485.67527761136</v>
      </c>
      <c r="T27" s="40">
        <v>228.79856200087545</v>
      </c>
      <c r="U27" s="40">
        <v>29.396544865439999</v>
      </c>
      <c r="V27" s="40">
        <v>93.75343201826</v>
      </c>
      <c r="W27" s="40">
        <v>74.152608573650824</v>
      </c>
      <c r="X27" s="52">
        <v>59.574130153133794</v>
      </c>
    </row>
    <row r="28" spans="1:24" x14ac:dyDescent="0.2">
      <c r="A28" s="53"/>
      <c r="B28" s="39">
        <v>23</v>
      </c>
      <c r="C28" s="54">
        <v>1966</v>
      </c>
      <c r="D28" s="39">
        <v>1165</v>
      </c>
      <c r="E28" s="39">
        <v>203</v>
      </c>
      <c r="F28" s="39">
        <v>40</v>
      </c>
      <c r="G28" s="55">
        <v>469</v>
      </c>
      <c r="H28" s="54">
        <v>1058.2774200000001</v>
      </c>
      <c r="I28" s="39">
        <v>549.83993299999997</v>
      </c>
      <c r="J28" s="39">
        <v>89.900913200000005</v>
      </c>
      <c r="K28" s="39">
        <v>73.102133690000002</v>
      </c>
      <c r="L28" s="55">
        <v>337.13414070000005</v>
      </c>
      <c r="M28" s="39">
        <v>999.99999990946003</v>
      </c>
      <c r="N28" s="39">
        <v>702.87861030708655</v>
      </c>
      <c r="O28" s="40">
        <v>10.48320995808</v>
      </c>
      <c r="P28" s="40">
        <v>87.364014574200027</v>
      </c>
      <c r="Q28" s="40">
        <v>127.95313498991553</v>
      </c>
      <c r="R28" s="40">
        <v>71.321030080177806</v>
      </c>
      <c r="S28" s="56">
        <v>452.13902799193994</v>
      </c>
      <c r="T28" s="40">
        <v>320.79644289516955</v>
      </c>
      <c r="U28" s="40">
        <v>3.6894213462200001</v>
      </c>
      <c r="V28" s="40">
        <v>35.795718072360003</v>
      </c>
      <c r="W28" s="40">
        <v>58.896720730547386</v>
      </c>
      <c r="X28" s="52">
        <v>32.96072494764298</v>
      </c>
    </row>
    <row r="29" spans="1:24" x14ac:dyDescent="0.2">
      <c r="A29" s="53"/>
      <c r="B29" s="39">
        <v>24</v>
      </c>
      <c r="C29" s="54">
        <v>859</v>
      </c>
      <c r="D29" s="39">
        <v>548</v>
      </c>
      <c r="E29" s="39">
        <v>98</v>
      </c>
      <c r="F29" s="39">
        <v>15</v>
      </c>
      <c r="G29" s="55">
        <v>182</v>
      </c>
      <c r="H29" s="54">
        <v>475.50978320000002</v>
      </c>
      <c r="I29" s="39">
        <v>265.92601660000003</v>
      </c>
      <c r="J29" s="39">
        <v>24.673553205999998</v>
      </c>
      <c r="K29" s="39">
        <v>70.502122409999998</v>
      </c>
      <c r="L29" s="55">
        <v>95.631810400000006</v>
      </c>
      <c r="M29" s="39">
        <v>473.99999995743008</v>
      </c>
      <c r="N29" s="39">
        <v>295.8599544469821</v>
      </c>
      <c r="O29" s="40">
        <v>13.552268315229998</v>
      </c>
      <c r="P29" s="40">
        <v>38.978904219690001</v>
      </c>
      <c r="Q29" s="40">
        <v>66.129922109612721</v>
      </c>
      <c r="R29" s="40">
        <v>57.366352622265666</v>
      </c>
      <c r="S29" s="56">
        <v>223.22721309113001</v>
      </c>
      <c r="T29" s="40">
        <v>139.9905529663333</v>
      </c>
      <c r="U29" s="40">
        <v>5.641707661629999</v>
      </c>
      <c r="V29" s="40">
        <v>16.819495164829998</v>
      </c>
      <c r="W29" s="40">
        <v>31.701277465060958</v>
      </c>
      <c r="X29" s="52">
        <v>28.041510958705395</v>
      </c>
    </row>
    <row r="30" spans="1:24" x14ac:dyDescent="0.2">
      <c r="A30" s="51"/>
      <c r="B30" s="39">
        <v>25</v>
      </c>
      <c r="C30" s="54">
        <v>562</v>
      </c>
      <c r="D30" s="39">
        <v>261</v>
      </c>
      <c r="E30" s="39">
        <v>23</v>
      </c>
      <c r="F30" s="39">
        <v>13</v>
      </c>
      <c r="G30" s="55">
        <v>247</v>
      </c>
      <c r="H30" s="54">
        <v>315.73859999999996</v>
      </c>
      <c r="I30" s="39">
        <v>159.68389000000002</v>
      </c>
      <c r="J30" s="39">
        <v>6.0486322500000007</v>
      </c>
      <c r="K30" s="39">
        <v>31.210941899999995</v>
      </c>
      <c r="L30" s="55">
        <v>102.82675089999999</v>
      </c>
      <c r="M30" s="39">
        <v>216.9999999872</v>
      </c>
      <c r="N30" s="39">
        <v>152.22814165894519</v>
      </c>
      <c r="O30" s="40">
        <v>1.2283018867200002</v>
      </c>
      <c r="P30" s="40">
        <v>25.18018867776</v>
      </c>
      <c r="Q30" s="40">
        <v>19.040914567647583</v>
      </c>
      <c r="R30" s="40">
        <v>12.958023520832327</v>
      </c>
      <c r="S30" s="56">
        <v>98.059433956480007</v>
      </c>
      <c r="T30" s="40">
        <v>68.593818322369003</v>
      </c>
      <c r="U30" s="40">
        <v>0.40943396224000006</v>
      </c>
      <c r="V30" s="40">
        <v>12.283018867200001</v>
      </c>
      <c r="W30" s="40">
        <v>8.3250344953959026</v>
      </c>
      <c r="X30" s="52">
        <v>5.6654837885976708</v>
      </c>
    </row>
    <row r="31" spans="1:24" x14ac:dyDescent="0.2">
      <c r="A31" s="51"/>
      <c r="B31" s="39">
        <v>26</v>
      </c>
      <c r="C31" s="54">
        <v>1321</v>
      </c>
      <c r="D31" s="39">
        <v>700</v>
      </c>
      <c r="E31" s="39">
        <v>91</v>
      </c>
      <c r="F31" s="39">
        <v>172</v>
      </c>
      <c r="G31" s="55">
        <v>319</v>
      </c>
      <c r="H31" s="54">
        <v>750.47416510000005</v>
      </c>
      <c r="I31" s="39">
        <v>379.55015840000004</v>
      </c>
      <c r="J31" s="39">
        <v>14.376899702999998</v>
      </c>
      <c r="K31" s="39">
        <v>74.18480195999993</v>
      </c>
      <c r="L31" s="55">
        <v>244.40729197000002</v>
      </c>
      <c r="M31" s="39">
        <v>666.99999993405982</v>
      </c>
      <c r="N31" s="39">
        <v>377.55659942789856</v>
      </c>
      <c r="O31" s="40">
        <v>26.288253474989993</v>
      </c>
      <c r="P31" s="40">
        <v>61.854714058800035</v>
      </c>
      <c r="Q31" s="40">
        <v>45.209397472207755</v>
      </c>
      <c r="R31" s="40">
        <v>155.78923575330251</v>
      </c>
      <c r="S31" s="56">
        <v>323.19088095723009</v>
      </c>
      <c r="T31" s="40">
        <v>183.04035747340379</v>
      </c>
      <c r="U31" s="40">
        <v>11.340030910779998</v>
      </c>
      <c r="V31" s="40">
        <v>30.411901078910006</v>
      </c>
      <c r="W31" s="40">
        <v>22.099013737215216</v>
      </c>
      <c r="X31" s="52">
        <v>76.152053633073251</v>
      </c>
    </row>
    <row r="32" spans="1:24" x14ac:dyDescent="0.2">
      <c r="A32" s="51"/>
      <c r="B32" s="39">
        <v>27</v>
      </c>
      <c r="C32" s="54">
        <v>988</v>
      </c>
      <c r="D32" s="39">
        <v>453</v>
      </c>
      <c r="E32" s="39">
        <v>147</v>
      </c>
      <c r="F32" s="39">
        <v>22</v>
      </c>
      <c r="G32" s="55">
        <v>330</v>
      </c>
      <c r="H32" s="54">
        <v>734.99998600000004</v>
      </c>
      <c r="I32" s="39">
        <v>359.99998700000003</v>
      </c>
      <c r="J32" s="39">
        <v>64.999999200000005</v>
      </c>
      <c r="K32" s="39">
        <v>20.000000049999997</v>
      </c>
      <c r="L32" s="55">
        <v>289.99999300000002</v>
      </c>
      <c r="M32" s="39">
        <v>627.99999992275002</v>
      </c>
      <c r="N32" s="39">
        <v>424.84502465964368</v>
      </c>
      <c r="O32" s="40">
        <v>5.7925998522200004</v>
      </c>
      <c r="P32" s="40">
        <v>78.021024249060005</v>
      </c>
      <c r="Q32" s="40">
        <v>101.61871474358951</v>
      </c>
      <c r="R32" s="40">
        <v>17.722636418236767</v>
      </c>
      <c r="S32" s="56">
        <v>280.30575835814</v>
      </c>
      <c r="T32" s="40">
        <v>196.66502903352713</v>
      </c>
      <c r="U32" s="40">
        <v>2.3187454052300001</v>
      </c>
      <c r="V32" s="40">
        <v>34.320803720380006</v>
      </c>
      <c r="W32" s="40">
        <v>40.321954046156684</v>
      </c>
      <c r="X32" s="52">
        <v>6.6792261528462094</v>
      </c>
    </row>
    <row r="33" spans="1:24" x14ac:dyDescent="0.2">
      <c r="A33" s="51"/>
      <c r="B33" s="39">
        <v>28</v>
      </c>
      <c r="C33" s="54">
        <v>1387</v>
      </c>
      <c r="D33" s="39">
        <v>555</v>
      </c>
      <c r="E33" s="39">
        <v>148</v>
      </c>
      <c r="F33" s="39">
        <v>81</v>
      </c>
      <c r="G33" s="55">
        <v>573</v>
      </c>
      <c r="H33" s="54">
        <v>734.99998700000003</v>
      </c>
      <c r="I33" s="39">
        <v>314.99999489999999</v>
      </c>
      <c r="J33" s="39">
        <v>89.999998730000002</v>
      </c>
      <c r="K33" s="39">
        <v>39.999999629999998</v>
      </c>
      <c r="L33" s="55">
        <v>284.99999190000005</v>
      </c>
      <c r="M33" s="39">
        <v>831.63431142907996</v>
      </c>
      <c r="N33" s="39">
        <v>479.17910804599956</v>
      </c>
      <c r="O33" s="40">
        <v>33.749651976039992</v>
      </c>
      <c r="P33" s="40">
        <v>98.641858053079986</v>
      </c>
      <c r="Q33" s="40">
        <v>150.54546307320848</v>
      </c>
      <c r="R33" s="40">
        <v>69.518230280751979</v>
      </c>
      <c r="S33" s="56">
        <v>372.80348261111999</v>
      </c>
      <c r="T33" s="40">
        <v>222.36537698055656</v>
      </c>
      <c r="U33" s="40">
        <v>11.002173601040001</v>
      </c>
      <c r="V33" s="40">
        <v>41.374082843859995</v>
      </c>
      <c r="W33" s="40">
        <v>68.356274443228074</v>
      </c>
      <c r="X33" s="52">
        <v>29.705574742435346</v>
      </c>
    </row>
    <row r="34" spans="1:24" x14ac:dyDescent="0.2">
      <c r="A34" s="51"/>
      <c r="B34" s="39">
        <v>29</v>
      </c>
      <c r="C34" s="54">
        <v>0</v>
      </c>
      <c r="D34" s="39">
        <v>0</v>
      </c>
      <c r="E34" s="39">
        <v>0</v>
      </c>
      <c r="F34" s="39">
        <v>0</v>
      </c>
      <c r="G34" s="55">
        <v>0</v>
      </c>
      <c r="H34" s="54">
        <v>0</v>
      </c>
      <c r="I34" s="39">
        <v>0</v>
      </c>
      <c r="J34" s="39">
        <v>0</v>
      </c>
      <c r="K34" s="39">
        <v>0</v>
      </c>
      <c r="L34" s="55">
        <v>0</v>
      </c>
      <c r="M34" s="39">
        <v>0</v>
      </c>
      <c r="N34" s="39">
        <v>0</v>
      </c>
      <c r="O34" s="40">
        <v>0</v>
      </c>
      <c r="P34" s="40">
        <v>0</v>
      </c>
      <c r="Q34" s="40">
        <v>0</v>
      </c>
      <c r="R34" s="40">
        <v>0</v>
      </c>
      <c r="S34" s="56">
        <v>0</v>
      </c>
      <c r="T34" s="40">
        <v>0</v>
      </c>
      <c r="U34" s="40">
        <v>0</v>
      </c>
      <c r="V34" s="40">
        <v>0</v>
      </c>
      <c r="W34" s="40">
        <v>0</v>
      </c>
      <c r="X34" s="52">
        <v>0</v>
      </c>
    </row>
    <row r="35" spans="1:24" x14ac:dyDescent="0.2">
      <c r="A35" s="51"/>
      <c r="B35" s="39">
        <v>30</v>
      </c>
      <c r="C35" s="54">
        <v>2828</v>
      </c>
      <c r="D35" s="39">
        <v>2087</v>
      </c>
      <c r="E35" s="39">
        <v>55</v>
      </c>
      <c r="F35" s="39">
        <v>388</v>
      </c>
      <c r="G35" s="55">
        <v>192</v>
      </c>
      <c r="H35" s="54">
        <v>1495.000018</v>
      </c>
      <c r="I35" s="39">
        <v>720.0000060000001</v>
      </c>
      <c r="J35" s="39">
        <v>0</v>
      </c>
      <c r="K35" s="39">
        <v>568.99999869999999</v>
      </c>
      <c r="L35" s="55">
        <v>205.00000470000001</v>
      </c>
      <c r="M35" s="39">
        <v>1238.9983220547001</v>
      </c>
      <c r="N35" s="39">
        <v>747.98946053880661</v>
      </c>
      <c r="O35" s="40">
        <v>45.638175439859992</v>
      </c>
      <c r="P35" s="40">
        <v>24.035105830860001</v>
      </c>
      <c r="Q35" s="40">
        <v>0</v>
      </c>
      <c r="R35" s="40">
        <v>400.93276803657284</v>
      </c>
      <c r="S35" s="56">
        <v>410.24064809230998</v>
      </c>
      <c r="T35" s="40">
        <v>268.49530453064921</v>
      </c>
      <c r="U35" s="40">
        <v>20.836715925189996</v>
      </c>
      <c r="V35" s="40">
        <v>3.08597379889</v>
      </c>
      <c r="W35" s="40">
        <v>0</v>
      </c>
      <c r="X35" s="52">
        <v>112.12564681917036</v>
      </c>
    </row>
    <row r="36" spans="1:24" x14ac:dyDescent="0.2">
      <c r="A36" s="51"/>
      <c r="B36" s="39">
        <v>31</v>
      </c>
      <c r="C36" s="54">
        <v>0</v>
      </c>
      <c r="D36" s="39">
        <v>0</v>
      </c>
      <c r="E36" s="39">
        <v>0</v>
      </c>
      <c r="F36" s="39">
        <v>0</v>
      </c>
      <c r="G36" s="55">
        <v>0</v>
      </c>
      <c r="H36" s="54">
        <v>0</v>
      </c>
      <c r="I36" s="39">
        <v>0</v>
      </c>
      <c r="J36" s="39">
        <v>0</v>
      </c>
      <c r="K36" s="39">
        <v>0</v>
      </c>
      <c r="L36" s="55">
        <v>0</v>
      </c>
      <c r="M36" s="39">
        <v>0</v>
      </c>
      <c r="N36" s="39">
        <v>0</v>
      </c>
      <c r="O36" s="40">
        <v>0</v>
      </c>
      <c r="P36" s="40">
        <v>0</v>
      </c>
      <c r="Q36" s="40">
        <v>0</v>
      </c>
      <c r="R36" s="40">
        <v>0</v>
      </c>
      <c r="S36" s="56">
        <v>0</v>
      </c>
      <c r="T36" s="40">
        <v>0</v>
      </c>
      <c r="U36" s="40">
        <v>0</v>
      </c>
      <c r="V36" s="40">
        <v>0</v>
      </c>
      <c r="W36" s="40">
        <v>0</v>
      </c>
      <c r="X36" s="52">
        <v>0</v>
      </c>
    </row>
    <row r="37" spans="1:24" x14ac:dyDescent="0.2">
      <c r="A37" s="51"/>
      <c r="B37" s="39">
        <v>32</v>
      </c>
      <c r="C37" s="54">
        <v>1449</v>
      </c>
      <c r="D37" s="39">
        <v>612</v>
      </c>
      <c r="E37" s="39">
        <v>66</v>
      </c>
      <c r="F37" s="39">
        <v>92</v>
      </c>
      <c r="G37" s="55">
        <v>660</v>
      </c>
      <c r="H37" s="54">
        <v>958.46736999999996</v>
      </c>
      <c r="I37" s="39">
        <v>358.10884199999992</v>
      </c>
      <c r="J37" s="39">
        <v>112.9631579</v>
      </c>
      <c r="K37" s="39">
        <v>68.407367100000002</v>
      </c>
      <c r="L37" s="55">
        <v>399.32620900000006</v>
      </c>
      <c r="M37" s="39">
        <v>779.64527316979991</v>
      </c>
      <c r="N37" s="39">
        <v>473.52834976809044</v>
      </c>
      <c r="O37" s="40">
        <v>25.739809192400003</v>
      </c>
      <c r="P37" s="40">
        <v>109.05550736779999</v>
      </c>
      <c r="Q37" s="40">
        <v>79.292059858810049</v>
      </c>
      <c r="R37" s="40">
        <v>92.029546982699529</v>
      </c>
      <c r="S37" s="56">
        <v>373.9045966896</v>
      </c>
      <c r="T37" s="40">
        <v>234.50209678005751</v>
      </c>
      <c r="U37" s="40">
        <v>7.4509973977999993</v>
      </c>
      <c r="V37" s="40">
        <v>44.028620986999996</v>
      </c>
      <c r="W37" s="40">
        <v>40.692978039065395</v>
      </c>
      <c r="X37" s="52">
        <v>47.229903485677092</v>
      </c>
    </row>
    <row r="38" spans="1:24" x14ac:dyDescent="0.2">
      <c r="A38" s="51"/>
      <c r="B38" s="39">
        <v>33</v>
      </c>
      <c r="C38" s="54">
        <v>1556</v>
      </c>
      <c r="D38" s="39">
        <v>670</v>
      </c>
      <c r="E38" s="39">
        <v>156</v>
      </c>
      <c r="F38" s="39">
        <v>84</v>
      </c>
      <c r="G38" s="55">
        <v>581</v>
      </c>
      <c r="H38" s="54">
        <v>1037.719047</v>
      </c>
      <c r="I38" s="39">
        <v>400.79305769999996</v>
      </c>
      <c r="J38" s="39">
        <v>101.07390909999999</v>
      </c>
      <c r="K38" s="39">
        <v>67.317892000000001</v>
      </c>
      <c r="L38" s="55">
        <v>439.21660560000004</v>
      </c>
      <c r="M38" s="39">
        <v>888.00698709967003</v>
      </c>
      <c r="N38" s="39">
        <v>477.04513435948689</v>
      </c>
      <c r="O38" s="40">
        <v>22.467075965700005</v>
      </c>
      <c r="P38" s="40">
        <v>114.13593877315</v>
      </c>
      <c r="Q38" s="40">
        <v>220.58874643211595</v>
      </c>
      <c r="R38" s="40">
        <v>53.770091569217172</v>
      </c>
      <c r="S38" s="56">
        <v>402.12271529432996</v>
      </c>
      <c r="T38" s="40">
        <v>198.50932146054086</v>
      </c>
      <c r="U38" s="40">
        <v>9.3185336465299997</v>
      </c>
      <c r="V38" s="40">
        <v>50.014947142909989</v>
      </c>
      <c r="W38" s="40">
        <v>115.92513011328235</v>
      </c>
      <c r="X38" s="52">
        <v>28.354782931066811</v>
      </c>
    </row>
    <row r="39" spans="1:24" x14ac:dyDescent="0.2">
      <c r="A39" s="51"/>
      <c r="B39" s="39">
        <v>34</v>
      </c>
      <c r="C39" s="54">
        <v>700</v>
      </c>
      <c r="D39" s="39">
        <v>324</v>
      </c>
      <c r="E39" s="39">
        <v>81</v>
      </c>
      <c r="F39" s="39">
        <v>25</v>
      </c>
      <c r="G39" s="55">
        <v>245</v>
      </c>
      <c r="H39" s="54">
        <v>499.632564</v>
      </c>
      <c r="I39" s="39">
        <v>150.4270056</v>
      </c>
      <c r="J39" s="39">
        <v>80.585894100000004</v>
      </c>
      <c r="K39" s="39">
        <v>56.410126900000002</v>
      </c>
      <c r="L39" s="55">
        <v>206.83713819999997</v>
      </c>
      <c r="M39" s="39">
        <v>570.52097314533</v>
      </c>
      <c r="N39" s="39">
        <v>288.48400096690926</v>
      </c>
      <c r="O39" s="40">
        <v>12.454697986380001</v>
      </c>
      <c r="P39" s="40">
        <v>70.416946307610004</v>
      </c>
      <c r="Q39" s="40">
        <v>123.87440101683042</v>
      </c>
      <c r="R39" s="40">
        <v>75.290926867600291</v>
      </c>
      <c r="S39" s="56">
        <v>251.48909395575001</v>
      </c>
      <c r="T39" s="40">
        <v>107.71491348487186</v>
      </c>
      <c r="U39" s="40">
        <v>6.2273489931900006</v>
      </c>
      <c r="V39" s="40">
        <v>32.094798657209999</v>
      </c>
      <c r="W39" s="40">
        <v>65.587758373404242</v>
      </c>
      <c r="X39" s="52">
        <v>39.864274447073896</v>
      </c>
    </row>
    <row r="40" spans="1:24" x14ac:dyDescent="0.2">
      <c r="A40" s="51"/>
      <c r="B40" s="39">
        <v>35</v>
      </c>
      <c r="C40" s="54">
        <v>1470</v>
      </c>
      <c r="D40" s="39">
        <v>739</v>
      </c>
      <c r="E40" s="39">
        <v>110</v>
      </c>
      <c r="F40" s="39">
        <v>29</v>
      </c>
      <c r="G40" s="55">
        <v>500</v>
      </c>
      <c r="H40" s="54">
        <v>1035.0000279999999</v>
      </c>
      <c r="I40" s="39">
        <v>405.00000399999982</v>
      </c>
      <c r="J40" s="39">
        <v>60.000000799999981</v>
      </c>
      <c r="K40" s="39">
        <v>0</v>
      </c>
      <c r="L40" s="55">
        <v>445.00000300000005</v>
      </c>
      <c r="M40" s="39">
        <v>804.39428137136019</v>
      </c>
      <c r="N40" s="39">
        <v>469.29373198380404</v>
      </c>
      <c r="O40" s="40">
        <v>33.314522195350001</v>
      </c>
      <c r="P40" s="40">
        <v>110.24078253733998</v>
      </c>
      <c r="Q40" s="40">
        <v>191.54524465486585</v>
      </c>
      <c r="R40" s="40">
        <v>0</v>
      </c>
      <c r="S40" s="56">
        <v>339.80812639256999</v>
      </c>
      <c r="T40" s="40">
        <v>211.04732487202691</v>
      </c>
      <c r="U40" s="40">
        <v>8.4800601951800001</v>
      </c>
      <c r="V40" s="40">
        <v>42.400300975899995</v>
      </c>
      <c r="W40" s="40">
        <v>77.880440349463171</v>
      </c>
      <c r="X40" s="52">
        <v>0</v>
      </c>
    </row>
    <row r="41" spans="1:24" x14ac:dyDescent="0.2">
      <c r="A41" s="51"/>
      <c r="B41" s="39">
        <v>36</v>
      </c>
      <c r="C41" s="54">
        <v>1524</v>
      </c>
      <c r="D41" s="39">
        <v>758</v>
      </c>
      <c r="E41" s="39">
        <v>116</v>
      </c>
      <c r="F41" s="39">
        <v>20</v>
      </c>
      <c r="G41" s="55">
        <v>544</v>
      </c>
      <c r="H41" s="54">
        <v>914.99999100000002</v>
      </c>
      <c r="I41" s="39">
        <v>614.99999099999991</v>
      </c>
      <c r="J41" s="39">
        <v>119.99999840000001</v>
      </c>
      <c r="K41" s="39">
        <v>0</v>
      </c>
      <c r="L41" s="55">
        <v>174.99999520000003</v>
      </c>
      <c r="M41" s="39">
        <v>962.99999995815006</v>
      </c>
      <c r="N41" s="39">
        <v>596.78773694549341</v>
      </c>
      <c r="O41" s="40">
        <v>16.675324674600002</v>
      </c>
      <c r="P41" s="40">
        <v>137.57142856545002</v>
      </c>
      <c r="Q41" s="40">
        <v>211.96550977260657</v>
      </c>
      <c r="R41" s="40">
        <v>0</v>
      </c>
      <c r="S41" s="56">
        <v>417.71688309873002</v>
      </c>
      <c r="T41" s="40">
        <v>295.14541267288791</v>
      </c>
      <c r="U41" s="40">
        <v>7.5038961035700007</v>
      </c>
      <c r="V41" s="40">
        <v>48.358441556339997</v>
      </c>
      <c r="W41" s="40">
        <v>66.709132765932139</v>
      </c>
      <c r="X41" s="52">
        <v>0</v>
      </c>
    </row>
    <row r="42" spans="1:24" x14ac:dyDescent="0.2">
      <c r="A42" s="51"/>
      <c r="B42" s="39">
        <v>37</v>
      </c>
      <c r="C42" s="54">
        <v>1613</v>
      </c>
      <c r="D42" s="39">
        <v>723</v>
      </c>
      <c r="E42" s="39">
        <v>203</v>
      </c>
      <c r="F42" s="39">
        <v>63</v>
      </c>
      <c r="G42" s="55">
        <v>571</v>
      </c>
      <c r="H42" s="54">
        <v>990.72867399999996</v>
      </c>
      <c r="I42" s="39">
        <v>369.70587500000005</v>
      </c>
      <c r="J42" s="39">
        <v>105.9269662</v>
      </c>
      <c r="K42" s="39">
        <v>66.463977899999989</v>
      </c>
      <c r="L42" s="55">
        <v>415.39986100000004</v>
      </c>
      <c r="M42" s="39">
        <v>997.99999997005989</v>
      </c>
      <c r="N42" s="39">
        <v>519.68182725268741</v>
      </c>
      <c r="O42" s="40">
        <v>34.332001092799999</v>
      </c>
      <c r="P42" s="40">
        <v>157.94244669632002</v>
      </c>
      <c r="Q42" s="40">
        <v>227.36142804552571</v>
      </c>
      <c r="R42" s="40">
        <v>58.682296882726916</v>
      </c>
      <c r="S42" s="56">
        <v>415.17279073212001</v>
      </c>
      <c r="T42" s="40">
        <v>228.95985071791316</v>
      </c>
      <c r="U42" s="40">
        <v>13.28883265732</v>
      </c>
      <c r="V42" s="40">
        <v>59.108111474419999</v>
      </c>
      <c r="W42" s="40">
        <v>90.680942227296541</v>
      </c>
      <c r="X42" s="52">
        <v>23.135053655170296</v>
      </c>
    </row>
    <row r="43" spans="1:24" x14ac:dyDescent="0.2">
      <c r="A43" s="51"/>
      <c r="B43" s="39">
        <v>38</v>
      </c>
      <c r="C43" s="54">
        <v>2297</v>
      </c>
      <c r="D43" s="39">
        <v>733</v>
      </c>
      <c r="E43" s="39">
        <v>128</v>
      </c>
      <c r="F43" s="39">
        <v>170</v>
      </c>
      <c r="G43" s="55">
        <v>1156</v>
      </c>
      <c r="H43" s="54">
        <v>1394.2713242999998</v>
      </c>
      <c r="I43" s="39">
        <v>520.29413219999992</v>
      </c>
      <c r="J43" s="39">
        <v>149.07303232000001</v>
      </c>
      <c r="K43" s="39">
        <v>93.536023790000002</v>
      </c>
      <c r="L43" s="55">
        <v>584.60012630000006</v>
      </c>
      <c r="M43" s="39">
        <v>1138.99999991512</v>
      </c>
      <c r="N43" s="39">
        <v>587.90562597659482</v>
      </c>
      <c r="O43" s="40">
        <v>41.300572192960004</v>
      </c>
      <c r="P43" s="40">
        <v>139.86341648135999</v>
      </c>
      <c r="Q43" s="40">
        <v>161.83115687290314</v>
      </c>
      <c r="R43" s="40">
        <v>206.78188522106993</v>
      </c>
      <c r="S43" s="56">
        <v>527.81743722824001</v>
      </c>
      <c r="T43" s="40">
        <v>273.59324102270728</v>
      </c>
      <c r="U43" s="40">
        <v>18.18999470244</v>
      </c>
      <c r="V43" s="40">
        <v>60.224136076440004</v>
      </c>
      <c r="W43" s="40">
        <v>76.633086560674499</v>
      </c>
      <c r="X43" s="52">
        <v>98.540335932309418</v>
      </c>
    </row>
    <row r="44" spans="1:24" x14ac:dyDescent="0.2">
      <c r="A44" s="51"/>
      <c r="B44" s="39">
        <v>39</v>
      </c>
      <c r="C44" s="54">
        <v>2239</v>
      </c>
      <c r="D44" s="39">
        <v>660</v>
      </c>
      <c r="E44" s="39">
        <v>148</v>
      </c>
      <c r="F44" s="39">
        <v>277</v>
      </c>
      <c r="G44" s="55">
        <v>1005</v>
      </c>
      <c r="H44" s="54">
        <v>1602.210104</v>
      </c>
      <c r="I44" s="39">
        <v>380.50723169999998</v>
      </c>
      <c r="J44" s="39">
        <v>217.06521199999997</v>
      </c>
      <c r="K44" s="39">
        <v>173.47825660000001</v>
      </c>
      <c r="L44" s="55">
        <v>686.19561999999996</v>
      </c>
      <c r="M44" s="39">
        <v>1160.9999999419501</v>
      </c>
      <c r="N44" s="39">
        <v>439.70530997801467</v>
      </c>
      <c r="O44" s="40">
        <v>75.999999996200003</v>
      </c>
      <c r="P44" s="40">
        <v>147.99999999260001</v>
      </c>
      <c r="Q44" s="40">
        <v>281.28883650075079</v>
      </c>
      <c r="R44" s="40">
        <v>216.00585347438448</v>
      </c>
      <c r="S44" s="56">
        <v>525.99999997370003</v>
      </c>
      <c r="T44" s="40">
        <v>178.10847999109455</v>
      </c>
      <c r="U44" s="40">
        <v>36.999999998150003</v>
      </c>
      <c r="V44" s="40">
        <v>69.999999996499994</v>
      </c>
      <c r="W44" s="40">
        <v>136.25742793211276</v>
      </c>
      <c r="X44" s="52">
        <v>104.6340920558427</v>
      </c>
    </row>
    <row r="45" spans="1:24" x14ac:dyDescent="0.2">
      <c r="A45" s="51"/>
      <c r="B45" s="39">
        <v>40</v>
      </c>
      <c r="C45" s="54">
        <v>2185</v>
      </c>
      <c r="D45" s="39">
        <v>641</v>
      </c>
      <c r="E45" s="39">
        <v>196</v>
      </c>
      <c r="F45" s="39">
        <v>142</v>
      </c>
      <c r="G45" s="55">
        <v>1134</v>
      </c>
      <c r="H45" s="54">
        <v>1564.9999760000001</v>
      </c>
      <c r="I45" s="39">
        <v>480.00000040000009</v>
      </c>
      <c r="J45" s="39">
        <v>74.999997519999994</v>
      </c>
      <c r="K45" s="39">
        <v>49.999999129999999</v>
      </c>
      <c r="L45" s="55">
        <v>964.99997199999996</v>
      </c>
      <c r="M45" s="39">
        <v>1309.9999999738</v>
      </c>
      <c r="N45" s="39">
        <v>574.39984798851197</v>
      </c>
      <c r="O45" s="40">
        <v>109.99999999779999</v>
      </c>
      <c r="P45" s="40">
        <v>217.99999999564</v>
      </c>
      <c r="Q45" s="40">
        <v>253.52672255025198</v>
      </c>
      <c r="R45" s="40">
        <v>154.07342944159601</v>
      </c>
      <c r="S45" s="56">
        <v>600.99999998798</v>
      </c>
      <c r="T45" s="40">
        <v>229.31466799541371</v>
      </c>
      <c r="U45" s="40">
        <v>41.999999999159996</v>
      </c>
      <c r="V45" s="40">
        <v>108.99999999782</v>
      </c>
      <c r="W45" s="40">
        <v>137.26596681169602</v>
      </c>
      <c r="X45" s="52">
        <v>83.419365183890278</v>
      </c>
    </row>
    <row r="46" spans="1:24" x14ac:dyDescent="0.2">
      <c r="A46" s="51"/>
      <c r="B46" s="39">
        <v>41</v>
      </c>
      <c r="C46" s="54">
        <v>1743</v>
      </c>
      <c r="D46" s="39">
        <v>469</v>
      </c>
      <c r="E46" s="39">
        <v>92</v>
      </c>
      <c r="F46" s="39">
        <v>91</v>
      </c>
      <c r="G46" s="55">
        <v>942</v>
      </c>
      <c r="H46" s="54">
        <v>945.4134868000001</v>
      </c>
      <c r="I46" s="39">
        <v>448.38517020000006</v>
      </c>
      <c r="J46" s="39">
        <v>89.669752900000006</v>
      </c>
      <c r="K46" s="39">
        <v>36.758311519999999</v>
      </c>
      <c r="L46" s="55">
        <v>307.45994680000001</v>
      </c>
      <c r="M46" s="39">
        <v>933.75859691733012</v>
      </c>
      <c r="N46" s="39">
        <v>435.46642321777955</v>
      </c>
      <c r="O46" s="40">
        <v>29.920916725659996</v>
      </c>
      <c r="P46" s="40">
        <v>144.69917971772998</v>
      </c>
      <c r="Q46" s="40">
        <v>210.21951515557348</v>
      </c>
      <c r="R46" s="40">
        <v>113.45256210058693</v>
      </c>
      <c r="S46" s="56">
        <v>404.48231032860002</v>
      </c>
      <c r="T46" s="40">
        <v>187.46946276745612</v>
      </c>
      <c r="U46" s="40">
        <v>11.878635661379999</v>
      </c>
      <c r="V46" s="40">
        <v>55.642224184969997</v>
      </c>
      <c r="W46" s="40">
        <v>96.64700088109835</v>
      </c>
      <c r="X46" s="52">
        <v>52.844986833695529</v>
      </c>
    </row>
    <row r="47" spans="1:24" x14ac:dyDescent="0.2">
      <c r="A47" s="51"/>
      <c r="B47" s="39">
        <v>42</v>
      </c>
      <c r="C47" s="54">
        <v>1822</v>
      </c>
      <c r="D47" s="39">
        <v>725</v>
      </c>
      <c r="E47" s="39">
        <v>117</v>
      </c>
      <c r="F47" s="39">
        <v>85</v>
      </c>
      <c r="G47" s="55">
        <v>845</v>
      </c>
      <c r="H47" s="54">
        <v>1081.955966</v>
      </c>
      <c r="I47" s="39">
        <v>453.44215400000007</v>
      </c>
      <c r="J47" s="39">
        <v>84.466789699999993</v>
      </c>
      <c r="K47" s="39">
        <v>74.767792300000011</v>
      </c>
      <c r="L47" s="55">
        <v>385.63241100000005</v>
      </c>
      <c r="M47" s="39">
        <v>1088.1381410423701</v>
      </c>
      <c r="N47" s="39">
        <v>506.71145084078273</v>
      </c>
      <c r="O47" s="40">
        <v>48.735114951750006</v>
      </c>
      <c r="P47" s="40">
        <v>167.86500294050998</v>
      </c>
      <c r="Q47" s="40">
        <v>250.95726701618619</v>
      </c>
      <c r="R47" s="40">
        <v>113.86930529314097</v>
      </c>
      <c r="S47" s="56">
        <v>497.30261345895002</v>
      </c>
      <c r="T47" s="40">
        <v>236.55830907251757</v>
      </c>
      <c r="U47" s="40">
        <v>20.22774611817</v>
      </c>
      <c r="V47" s="40">
        <v>67.314600115079998</v>
      </c>
      <c r="W47" s="40">
        <v>117.82906000620115</v>
      </c>
      <c r="X47" s="52">
        <v>55.372898146981292</v>
      </c>
    </row>
    <row r="48" spans="1:24" x14ac:dyDescent="0.2">
      <c r="A48" s="51"/>
      <c r="B48" s="39">
        <v>43</v>
      </c>
      <c r="C48" s="54">
        <v>1720</v>
      </c>
      <c r="D48" s="39">
        <v>550</v>
      </c>
      <c r="E48" s="39">
        <v>138</v>
      </c>
      <c r="F48" s="39">
        <v>235</v>
      </c>
      <c r="G48" s="55">
        <v>690</v>
      </c>
      <c r="H48" s="54">
        <v>998.88699699999995</v>
      </c>
      <c r="I48" s="39">
        <v>201.29662250000001</v>
      </c>
      <c r="J48" s="39">
        <v>60.76879074</v>
      </c>
      <c r="K48" s="39">
        <v>178.50832629999999</v>
      </c>
      <c r="L48" s="55">
        <v>486.15032339999993</v>
      </c>
      <c r="M48" s="39">
        <v>1117.6746904675999</v>
      </c>
      <c r="N48" s="39">
        <v>492.20954466711748</v>
      </c>
      <c r="O48" s="40">
        <v>52.749671782299998</v>
      </c>
      <c r="P48" s="40">
        <v>163.50595059515001</v>
      </c>
      <c r="Q48" s="40">
        <v>120.20085315855833</v>
      </c>
      <c r="R48" s="40">
        <v>289.00867026447401</v>
      </c>
      <c r="S48" s="56">
        <v>548.24721406159983</v>
      </c>
      <c r="T48" s="40">
        <v>243.4362214702293</v>
      </c>
      <c r="U48" s="40">
        <v>19.654742680950001</v>
      </c>
      <c r="V48" s="40">
        <v>68.056055826950001</v>
      </c>
      <c r="W48" s="40">
        <v>64.878529529909869</v>
      </c>
      <c r="X48" s="52">
        <v>152.22166455356083</v>
      </c>
    </row>
    <row r="49" spans="1:24" x14ac:dyDescent="0.2">
      <c r="A49" s="51"/>
      <c r="B49" s="39">
        <v>44</v>
      </c>
      <c r="C49" s="54">
        <v>1157</v>
      </c>
      <c r="D49" s="39">
        <v>382</v>
      </c>
      <c r="E49" s="39">
        <v>153</v>
      </c>
      <c r="F49" s="39">
        <v>96</v>
      </c>
      <c r="G49" s="55">
        <v>489</v>
      </c>
      <c r="H49" s="54">
        <v>653.03749435999998</v>
      </c>
      <c r="I49" s="39">
        <v>232.79174883999997</v>
      </c>
      <c r="J49" s="39">
        <v>73.892591304000007</v>
      </c>
      <c r="K49" s="39">
        <v>65.855248011</v>
      </c>
      <c r="L49" s="55">
        <v>255.90155813000001</v>
      </c>
      <c r="M49" s="39">
        <v>553.60028855680002</v>
      </c>
      <c r="N49" s="39">
        <v>274.08916086735758</v>
      </c>
      <c r="O49" s="40">
        <v>29.978354976000002</v>
      </c>
      <c r="P49" s="40">
        <v>60.356421351680005</v>
      </c>
      <c r="Q49" s="40">
        <v>86.581066766259895</v>
      </c>
      <c r="R49" s="40">
        <v>102.59528459550256</v>
      </c>
      <c r="S49" s="56">
        <v>239.42712840832004</v>
      </c>
      <c r="T49" s="40">
        <v>121.02638272065141</v>
      </c>
      <c r="U49" s="40">
        <v>15.588744587520001</v>
      </c>
      <c r="V49" s="40">
        <v>22.38383838208</v>
      </c>
      <c r="W49" s="40">
        <v>36.809865905830307</v>
      </c>
      <c r="X49" s="52">
        <v>43.618296812238299</v>
      </c>
    </row>
    <row r="50" spans="1:24" x14ac:dyDescent="0.2">
      <c r="A50" s="51"/>
      <c r="B50" s="39">
        <v>45</v>
      </c>
      <c r="C50" s="54">
        <v>272</v>
      </c>
      <c r="D50" s="39">
        <v>72</v>
      </c>
      <c r="E50" s="39">
        <v>21</v>
      </c>
      <c r="F50" s="39">
        <v>10</v>
      </c>
      <c r="G50" s="55">
        <v>153</v>
      </c>
      <c r="H50" s="54">
        <v>130.3629</v>
      </c>
      <c r="I50" s="39">
        <v>49.153224999999999</v>
      </c>
      <c r="J50" s="39">
        <v>14.247312000000001</v>
      </c>
      <c r="K50" s="39">
        <v>9.9731178000000007</v>
      </c>
      <c r="L50" s="55">
        <v>53.427418000000003</v>
      </c>
      <c r="M50" s="39">
        <v>165.88023086760001</v>
      </c>
      <c r="N50" s="39">
        <v>82.12779910485753</v>
      </c>
      <c r="O50" s="40">
        <v>8.9826839819999993</v>
      </c>
      <c r="P50" s="40">
        <v>18.085137083759999</v>
      </c>
      <c r="Q50" s="40">
        <v>39.042971323717502</v>
      </c>
      <c r="R50" s="40">
        <v>17.641639373264979</v>
      </c>
      <c r="S50" s="56">
        <v>71.741702736240001</v>
      </c>
      <c r="T50" s="40">
        <v>36.264222981365663</v>
      </c>
      <c r="U50" s="40">
        <v>4.67099567064</v>
      </c>
      <c r="V50" s="40">
        <v>6.7070707065599997</v>
      </c>
      <c r="W50" s="40">
        <v>16.599085604605577</v>
      </c>
      <c r="X50" s="52">
        <v>7.5003277730687623</v>
      </c>
    </row>
    <row r="51" spans="1:24" x14ac:dyDescent="0.2">
      <c r="A51" s="51"/>
      <c r="B51" s="39">
        <v>46</v>
      </c>
      <c r="C51" s="54">
        <v>496</v>
      </c>
      <c r="D51" s="39">
        <v>259</v>
      </c>
      <c r="E51" s="39">
        <v>44</v>
      </c>
      <c r="F51" s="39">
        <v>3</v>
      </c>
      <c r="G51" s="55">
        <v>146</v>
      </c>
      <c r="H51" s="54">
        <v>237.358868</v>
      </c>
      <c r="I51" s="39">
        <v>89.49596600000001</v>
      </c>
      <c r="J51" s="39">
        <v>25.940858800000001</v>
      </c>
      <c r="K51" s="39">
        <v>18.158602200000001</v>
      </c>
      <c r="L51" s="55">
        <v>97.278226000000004</v>
      </c>
      <c r="M51" s="39">
        <v>305.7792207526</v>
      </c>
      <c r="N51" s="39">
        <v>151.39220798681998</v>
      </c>
      <c r="O51" s="40">
        <v>16.558441556999998</v>
      </c>
      <c r="P51" s="40">
        <v>33.337662334759997</v>
      </c>
      <c r="Q51" s="40">
        <v>82.940159861093903</v>
      </c>
      <c r="R51" s="40">
        <v>21.550749012926101</v>
      </c>
      <c r="S51" s="56">
        <v>132.24675323524002</v>
      </c>
      <c r="T51" s="40">
        <v>66.84850742275168</v>
      </c>
      <c r="U51" s="40">
        <v>8.6103896096400003</v>
      </c>
      <c r="V51" s="40">
        <v>12.363636362559999</v>
      </c>
      <c r="W51" s="40">
        <v>35.261937473433136</v>
      </c>
      <c r="X51" s="52">
        <v>9.1622823668551892</v>
      </c>
    </row>
    <row r="52" spans="1:24" x14ac:dyDescent="0.2">
      <c r="A52" s="51"/>
      <c r="B52" s="39">
        <v>47</v>
      </c>
      <c r="C52" s="54">
        <v>456</v>
      </c>
      <c r="D52" s="39">
        <v>185</v>
      </c>
      <c r="E52" s="39">
        <v>67</v>
      </c>
      <c r="F52" s="39">
        <v>25</v>
      </c>
      <c r="G52" s="55">
        <v>164</v>
      </c>
      <c r="H52" s="54">
        <v>252.030599</v>
      </c>
      <c r="I52" s="39">
        <v>88.051806999999997</v>
      </c>
      <c r="J52" s="39">
        <v>28.854020200000001</v>
      </c>
      <c r="K52" s="39">
        <v>27.534771199999998</v>
      </c>
      <c r="L52" s="55">
        <v>97.197143000000011</v>
      </c>
      <c r="M52" s="39">
        <v>274.80158728399999</v>
      </c>
      <c r="N52" s="39">
        <v>136.05508888018136</v>
      </c>
      <c r="O52" s="40">
        <v>14.88095238</v>
      </c>
      <c r="P52" s="40">
        <v>29.960317458399999</v>
      </c>
      <c r="Q52" s="40">
        <v>61.608953333709799</v>
      </c>
      <c r="R52" s="40">
        <v>32.296275231708833</v>
      </c>
      <c r="S52" s="56">
        <v>118.8492063416</v>
      </c>
      <c r="T52" s="40">
        <v>60.076273012028139</v>
      </c>
      <c r="U52" s="40">
        <v>7.7380952375999996</v>
      </c>
      <c r="V52" s="40">
        <v>11.1111111104</v>
      </c>
      <c r="W52" s="40">
        <v>26.192993405068194</v>
      </c>
      <c r="X52" s="52">
        <v>13.730733576503669</v>
      </c>
    </row>
    <row r="53" spans="1:24" x14ac:dyDescent="0.2">
      <c r="A53" s="51"/>
      <c r="B53" s="39">
        <v>48</v>
      </c>
      <c r="C53" s="54">
        <v>860</v>
      </c>
      <c r="D53" s="39">
        <v>337</v>
      </c>
      <c r="E53" s="39">
        <v>60</v>
      </c>
      <c r="F53" s="39">
        <v>9</v>
      </c>
      <c r="G53" s="55">
        <v>381</v>
      </c>
      <c r="H53" s="54">
        <v>600.00001029999999</v>
      </c>
      <c r="I53" s="39">
        <v>124.99999828000001</v>
      </c>
      <c r="J53" s="39">
        <v>119.99999997000002</v>
      </c>
      <c r="K53" s="39">
        <v>64.999998510000012</v>
      </c>
      <c r="L53" s="55">
        <v>124.99999828000001</v>
      </c>
      <c r="M53" s="39">
        <v>510.99999993832995</v>
      </c>
      <c r="N53" s="39">
        <v>250.72796135667559</v>
      </c>
      <c r="O53" s="40">
        <v>12.47236180754</v>
      </c>
      <c r="P53" s="40">
        <v>75.20100501604999</v>
      </c>
      <c r="Q53" s="40">
        <v>108.99102141414224</v>
      </c>
      <c r="R53" s="40">
        <v>63.607650343922174</v>
      </c>
      <c r="S53" s="56">
        <v>212.76381906979998</v>
      </c>
      <c r="T53" s="40">
        <v>103.31298733426534</v>
      </c>
      <c r="U53" s="40">
        <v>6.60301507458</v>
      </c>
      <c r="V53" s="40">
        <v>28.246231152369997</v>
      </c>
      <c r="W53" s="40">
        <v>47.108722917012869</v>
      </c>
      <c r="X53" s="52">
        <v>27.492862591571772</v>
      </c>
    </row>
    <row r="54" spans="1:24" x14ac:dyDescent="0.2">
      <c r="A54" s="51"/>
      <c r="B54" s="39">
        <v>49</v>
      </c>
      <c r="C54" s="54">
        <v>751</v>
      </c>
      <c r="D54" s="39">
        <v>277</v>
      </c>
      <c r="E54" s="39">
        <v>79</v>
      </c>
      <c r="F54" s="39">
        <v>15</v>
      </c>
      <c r="G54" s="55">
        <v>310</v>
      </c>
      <c r="H54" s="54">
        <v>668.78554399999996</v>
      </c>
      <c r="I54" s="39">
        <v>120.784009</v>
      </c>
      <c r="J54" s="39">
        <v>15.65718644</v>
      </c>
      <c r="K54" s="39">
        <v>98.416601299999996</v>
      </c>
      <c r="L54" s="55">
        <v>420.50728930000002</v>
      </c>
      <c r="M54" s="39">
        <v>611.42857139799992</v>
      </c>
      <c r="N54" s="39">
        <v>318.05085712695461</v>
      </c>
      <c r="O54" s="40">
        <v>27.428571427199998</v>
      </c>
      <c r="P54" s="40">
        <v>82.857142852999999</v>
      </c>
      <c r="Q54" s="40">
        <v>110.44771258966176</v>
      </c>
      <c r="R54" s="40">
        <v>72.644287401183632</v>
      </c>
      <c r="S54" s="56">
        <v>275.99999998620001</v>
      </c>
      <c r="T54" s="40">
        <v>148.84780113541476</v>
      </c>
      <c r="U54" s="40">
        <v>16.571428570599998</v>
      </c>
      <c r="V54" s="40">
        <v>33.714285712600002</v>
      </c>
      <c r="W54" s="40">
        <v>46.368641970827852</v>
      </c>
      <c r="X54" s="52">
        <v>30.497842596757387</v>
      </c>
    </row>
    <row r="55" spans="1:24" x14ac:dyDescent="0.2">
      <c r="A55" s="51"/>
      <c r="B55" s="39">
        <v>50</v>
      </c>
      <c r="C55" s="54">
        <v>977</v>
      </c>
      <c r="D55" s="39">
        <v>330</v>
      </c>
      <c r="E55" s="39">
        <v>77</v>
      </c>
      <c r="F55" s="39">
        <v>147</v>
      </c>
      <c r="G55" s="55">
        <v>376</v>
      </c>
      <c r="H55" s="54">
        <v>826.21442800000011</v>
      </c>
      <c r="I55" s="39">
        <v>149.2159834</v>
      </c>
      <c r="J55" s="39">
        <v>19.342813329999998</v>
      </c>
      <c r="K55" s="39">
        <v>121.58339320000002</v>
      </c>
      <c r="L55" s="55">
        <v>519.4926999999999</v>
      </c>
      <c r="M55" s="39">
        <v>504.99999998343003</v>
      </c>
      <c r="N55" s="39">
        <v>227.73286433345243</v>
      </c>
      <c r="O55" s="40">
        <v>24.744651482969999</v>
      </c>
      <c r="P55" s="40">
        <v>65.869565215230011</v>
      </c>
      <c r="Q55" s="40">
        <v>9.6590900412349008</v>
      </c>
      <c r="R55" s="40">
        <v>176.9938289105427</v>
      </c>
      <c r="S55" s="56">
        <v>258.59903380794003</v>
      </c>
      <c r="T55" s="40">
        <v>117.1640971528154</v>
      </c>
      <c r="U55" s="40">
        <v>10.80400276017</v>
      </c>
      <c r="V55" s="40">
        <v>28.578329881740004</v>
      </c>
      <c r="W55" s="40">
        <v>5.2811137197420317</v>
      </c>
      <c r="X55" s="52">
        <v>96.771490293472567</v>
      </c>
    </row>
    <row r="56" spans="1:24" x14ac:dyDescent="0.2">
      <c r="A56" s="51"/>
      <c r="B56" s="39">
        <v>51</v>
      </c>
      <c r="C56" s="54">
        <v>212</v>
      </c>
      <c r="D56" s="39">
        <v>42</v>
      </c>
      <c r="E56" s="39">
        <v>14</v>
      </c>
      <c r="F56" s="39">
        <v>29</v>
      </c>
      <c r="G56" s="55">
        <v>120</v>
      </c>
      <c r="H56" s="54">
        <v>157.924522</v>
      </c>
      <c r="I56" s="39">
        <v>47.547167000000002</v>
      </c>
      <c r="J56" s="39">
        <v>25.471698</v>
      </c>
      <c r="K56" s="39">
        <v>17.830188800000002</v>
      </c>
      <c r="L56" s="55">
        <v>65.377355999999992</v>
      </c>
      <c r="M56" s="39">
        <v>176.99856217716001</v>
      </c>
      <c r="N56" s="39">
        <v>79.754816644173502</v>
      </c>
      <c r="O56" s="40">
        <v>8.6569482705399992</v>
      </c>
      <c r="P56" s="40">
        <v>23.085925045019998</v>
      </c>
      <c r="Q56" s="40">
        <v>23.742282308587768</v>
      </c>
      <c r="R56" s="40">
        <v>41.758589908838722</v>
      </c>
      <c r="S56" s="56">
        <v>90.601520467279997</v>
      </c>
      <c r="T56" s="40">
        <v>41.008687430671401</v>
      </c>
      <c r="U56" s="40">
        <v>3.7711066754599996</v>
      </c>
      <c r="V56" s="40">
        <v>10.0203606042</v>
      </c>
      <c r="W56" s="40">
        <v>12.978990952244787</v>
      </c>
      <c r="X56" s="52">
        <v>22.822374804703809</v>
      </c>
    </row>
    <row r="57" spans="1:24" x14ac:dyDescent="0.2">
      <c r="A57" s="51"/>
      <c r="B57" s="39">
        <v>52</v>
      </c>
      <c r="C57" s="54">
        <v>0</v>
      </c>
      <c r="D57" s="39">
        <v>0</v>
      </c>
      <c r="E57" s="39">
        <v>0</v>
      </c>
      <c r="F57" s="39">
        <v>0</v>
      </c>
      <c r="G57" s="55">
        <v>0</v>
      </c>
      <c r="H57" s="54">
        <v>0</v>
      </c>
      <c r="I57" s="39">
        <v>0</v>
      </c>
      <c r="J57" s="39">
        <v>0</v>
      </c>
      <c r="K57" s="39">
        <v>0</v>
      </c>
      <c r="L57" s="55">
        <v>0</v>
      </c>
      <c r="M57" s="39">
        <v>0</v>
      </c>
      <c r="N57" s="39">
        <v>0</v>
      </c>
      <c r="O57" s="40">
        <v>0</v>
      </c>
      <c r="P57" s="40">
        <v>0</v>
      </c>
      <c r="Q57" s="40">
        <v>0</v>
      </c>
      <c r="R57" s="40">
        <v>0</v>
      </c>
      <c r="S57" s="56">
        <v>0</v>
      </c>
      <c r="T57" s="40">
        <v>0</v>
      </c>
      <c r="U57" s="40">
        <v>0</v>
      </c>
      <c r="V57" s="40">
        <v>0</v>
      </c>
      <c r="W57" s="40">
        <v>0</v>
      </c>
      <c r="X57" s="52">
        <v>0</v>
      </c>
    </row>
    <row r="58" spans="1:24" x14ac:dyDescent="0.2">
      <c r="A58" s="51"/>
      <c r="B58" s="39">
        <v>53</v>
      </c>
      <c r="C58" s="54">
        <v>502</v>
      </c>
      <c r="D58" s="39">
        <v>142</v>
      </c>
      <c r="E58" s="39">
        <v>131</v>
      </c>
      <c r="F58" s="39">
        <v>66</v>
      </c>
      <c r="G58" s="55">
        <v>134</v>
      </c>
      <c r="H58" s="54">
        <v>394.23207499999995</v>
      </c>
      <c r="I58" s="39">
        <v>129.7721526</v>
      </c>
      <c r="J58" s="39">
        <v>62.919833099999998</v>
      </c>
      <c r="K58" s="39">
        <v>16.713080440000002</v>
      </c>
      <c r="L58" s="55">
        <v>174.01266230000002</v>
      </c>
      <c r="M58" s="39">
        <v>72.999999992159999</v>
      </c>
      <c r="N58" s="39">
        <v>34.326187117003116</v>
      </c>
      <c r="O58" s="40">
        <v>3.6185344823699999</v>
      </c>
      <c r="P58" s="40">
        <v>8.7054597691800009</v>
      </c>
      <c r="Q58" s="40">
        <v>19.840068063990429</v>
      </c>
      <c r="R58" s="40">
        <v>6.5097505596164496</v>
      </c>
      <c r="S58" s="56">
        <v>35.556034478939999</v>
      </c>
      <c r="T58" s="40">
        <v>16.2874255198025</v>
      </c>
      <c r="U58" s="40">
        <v>1.78304597682</v>
      </c>
      <c r="V58" s="40">
        <v>3.6185344823699999</v>
      </c>
      <c r="W58" s="40">
        <v>10.4411644426945</v>
      </c>
      <c r="X58" s="52">
        <v>3.4258640572529986</v>
      </c>
    </row>
    <row r="59" spans="1:24" x14ac:dyDescent="0.2">
      <c r="A59" s="51"/>
      <c r="B59" s="39">
        <v>54</v>
      </c>
      <c r="C59" s="54">
        <v>948</v>
      </c>
      <c r="D59" s="39">
        <v>237</v>
      </c>
      <c r="E59" s="39">
        <v>106</v>
      </c>
      <c r="F59" s="39">
        <v>61</v>
      </c>
      <c r="G59" s="55">
        <v>492</v>
      </c>
      <c r="H59" s="54">
        <v>639.56962599999997</v>
      </c>
      <c r="I59" s="39">
        <v>210.53165100000001</v>
      </c>
      <c r="J59" s="39">
        <v>102.0759506</v>
      </c>
      <c r="K59" s="39">
        <v>27.1139236</v>
      </c>
      <c r="L59" s="55">
        <v>282.30379600000003</v>
      </c>
      <c r="M59" s="39">
        <v>671.99999997264001</v>
      </c>
      <c r="N59" s="39">
        <v>315.98901019403132</v>
      </c>
      <c r="O59" s="40">
        <v>33.310344826230001</v>
      </c>
      <c r="P59" s="40">
        <v>80.137931031220006</v>
      </c>
      <c r="Q59" s="40">
        <v>191.69166028130894</v>
      </c>
      <c r="R59" s="40">
        <v>50.871053639849805</v>
      </c>
      <c r="S59" s="56">
        <v>327.31034481426002</v>
      </c>
      <c r="T59" s="40">
        <v>149.9335609594128</v>
      </c>
      <c r="U59" s="40">
        <v>16.413793102779998</v>
      </c>
      <c r="V59" s="40">
        <v>33.310344826230001</v>
      </c>
      <c r="W59" s="40">
        <v>100.88091133734338</v>
      </c>
      <c r="X59" s="52">
        <v>26.771734588493828</v>
      </c>
    </row>
    <row r="60" spans="1:24" x14ac:dyDescent="0.2">
      <c r="A60" s="51"/>
      <c r="B60" s="39">
        <v>55</v>
      </c>
      <c r="C60" s="54">
        <v>2446</v>
      </c>
      <c r="D60" s="39">
        <v>1438</v>
      </c>
      <c r="E60" s="39">
        <v>179</v>
      </c>
      <c r="F60" s="39">
        <v>73</v>
      </c>
      <c r="G60" s="55">
        <v>653</v>
      </c>
      <c r="H60" s="54">
        <v>1485.4155936000002</v>
      </c>
      <c r="I60" s="39">
        <v>635.81013422000001</v>
      </c>
      <c r="J60" s="39">
        <v>167.21096730000002</v>
      </c>
      <c r="K60" s="39">
        <v>52.149788480000005</v>
      </c>
      <c r="L60" s="55">
        <v>602.67720510000004</v>
      </c>
      <c r="M60" s="39">
        <v>1387.2462461504399</v>
      </c>
      <c r="N60" s="39">
        <v>793.8550178415453</v>
      </c>
      <c r="O60" s="40">
        <v>45.083356890739992</v>
      </c>
      <c r="P60" s="40">
        <v>167.70987427754</v>
      </c>
      <c r="Q60" s="40">
        <v>284.56161924372248</v>
      </c>
      <c r="R60" s="40">
        <v>96.036377896892205</v>
      </c>
      <c r="S60" s="56">
        <v>640.97652860211997</v>
      </c>
      <c r="T60" s="40">
        <v>369.53728180032181</v>
      </c>
      <c r="U60" s="40">
        <v>20.373295110419996</v>
      </c>
      <c r="V60" s="40">
        <v>74.633559639600008</v>
      </c>
      <c r="W60" s="40">
        <v>131.91069587078294</v>
      </c>
      <c r="X60" s="52">
        <v>44.521696180995235</v>
      </c>
    </row>
    <row r="61" spans="1:24" x14ac:dyDescent="0.2">
      <c r="A61" s="51"/>
      <c r="B61" s="39">
        <v>56</v>
      </c>
      <c r="C61" s="54">
        <v>507</v>
      </c>
      <c r="D61" s="39">
        <v>236</v>
      </c>
      <c r="E61" s="39">
        <v>97</v>
      </c>
      <c r="F61" s="39">
        <v>58</v>
      </c>
      <c r="G61" s="55">
        <v>83</v>
      </c>
      <c r="H61" s="54">
        <v>330.78269855000002</v>
      </c>
      <c r="I61" s="39">
        <v>108.88607641</v>
      </c>
      <c r="J61" s="39">
        <v>52.793250090000008</v>
      </c>
      <c r="K61" s="39">
        <v>14.023206879</v>
      </c>
      <c r="L61" s="55">
        <v>146.00633334000003</v>
      </c>
      <c r="M61" s="39">
        <v>230.76876874757997</v>
      </c>
      <c r="N61" s="39">
        <v>150.06508586610116</v>
      </c>
      <c r="O61" s="40">
        <v>6.4744744738799991</v>
      </c>
      <c r="P61" s="40">
        <v>25.666666664309997</v>
      </c>
      <c r="Q61" s="40">
        <v>41.881468034439933</v>
      </c>
      <c r="R61" s="40">
        <v>6.6810737088488787</v>
      </c>
      <c r="S61" s="56">
        <v>108.21621620628</v>
      </c>
      <c r="T61" s="40">
        <v>71.815023939352017</v>
      </c>
      <c r="U61" s="40">
        <v>2.5435435433099998</v>
      </c>
      <c r="V61" s="40">
        <v>12.71771771655</v>
      </c>
      <c r="W61" s="40">
        <v>18.231569290648562</v>
      </c>
      <c r="X61" s="52">
        <v>2.9083617164194195</v>
      </c>
    </row>
    <row r="62" spans="1:24" x14ac:dyDescent="0.2">
      <c r="A62" s="51"/>
      <c r="B62" s="39">
        <v>57</v>
      </c>
      <c r="C62" s="54">
        <v>0</v>
      </c>
      <c r="D62" s="39">
        <v>0</v>
      </c>
      <c r="E62" s="39">
        <v>0</v>
      </c>
      <c r="F62" s="39">
        <v>0</v>
      </c>
      <c r="G62" s="55">
        <v>0</v>
      </c>
      <c r="H62" s="54">
        <v>0</v>
      </c>
      <c r="I62" s="39">
        <v>0</v>
      </c>
      <c r="J62" s="39">
        <v>0</v>
      </c>
      <c r="K62" s="39">
        <v>0</v>
      </c>
      <c r="L62" s="55">
        <v>0</v>
      </c>
      <c r="M62" s="39">
        <v>0</v>
      </c>
      <c r="N62" s="39">
        <v>0</v>
      </c>
      <c r="O62" s="40">
        <v>0</v>
      </c>
      <c r="P62" s="40">
        <v>0</v>
      </c>
      <c r="Q62" s="40">
        <v>0</v>
      </c>
      <c r="R62" s="40">
        <v>0</v>
      </c>
      <c r="S62" s="56">
        <v>0</v>
      </c>
      <c r="T62" s="40">
        <v>0</v>
      </c>
      <c r="U62" s="40">
        <v>0</v>
      </c>
      <c r="V62" s="40">
        <v>0</v>
      </c>
      <c r="W62" s="40">
        <v>0</v>
      </c>
      <c r="X62" s="52">
        <v>0</v>
      </c>
    </row>
    <row r="63" spans="1:24" x14ac:dyDescent="0.2">
      <c r="A63" s="51"/>
      <c r="B63" s="39">
        <v>58</v>
      </c>
      <c r="C63" s="54">
        <v>0</v>
      </c>
      <c r="D63" s="39">
        <v>0</v>
      </c>
      <c r="E63" s="39">
        <v>0</v>
      </c>
      <c r="F63" s="39">
        <v>0</v>
      </c>
      <c r="G63" s="55">
        <v>0</v>
      </c>
      <c r="H63" s="54">
        <v>0</v>
      </c>
      <c r="I63" s="39">
        <v>0</v>
      </c>
      <c r="J63" s="39">
        <v>0</v>
      </c>
      <c r="K63" s="39">
        <v>0</v>
      </c>
      <c r="L63" s="55">
        <v>0</v>
      </c>
      <c r="M63" s="39">
        <v>0</v>
      </c>
      <c r="N63" s="39">
        <v>0</v>
      </c>
      <c r="O63" s="40">
        <v>0</v>
      </c>
      <c r="P63" s="40">
        <v>0</v>
      </c>
      <c r="Q63" s="40">
        <v>0</v>
      </c>
      <c r="R63" s="40">
        <v>0</v>
      </c>
      <c r="S63" s="56">
        <v>0</v>
      </c>
      <c r="T63" s="40">
        <v>0</v>
      </c>
      <c r="U63" s="40">
        <v>0</v>
      </c>
      <c r="V63" s="40">
        <v>0</v>
      </c>
      <c r="W63" s="40">
        <v>0</v>
      </c>
      <c r="X63" s="52">
        <v>0</v>
      </c>
    </row>
    <row r="64" spans="1:24" x14ac:dyDescent="0.2">
      <c r="A64" s="51"/>
      <c r="B64" s="39">
        <v>59</v>
      </c>
      <c r="C64" s="54">
        <v>0</v>
      </c>
      <c r="D64" s="39">
        <v>0</v>
      </c>
      <c r="E64" s="39">
        <v>0</v>
      </c>
      <c r="F64" s="39">
        <v>0</v>
      </c>
      <c r="G64" s="55">
        <v>0</v>
      </c>
      <c r="H64" s="54">
        <v>0</v>
      </c>
      <c r="I64" s="39">
        <v>0</v>
      </c>
      <c r="J64" s="39">
        <v>0</v>
      </c>
      <c r="K64" s="39">
        <v>0</v>
      </c>
      <c r="L64" s="55">
        <v>0</v>
      </c>
      <c r="M64" s="39">
        <v>0</v>
      </c>
      <c r="N64" s="39">
        <v>0</v>
      </c>
      <c r="O64" s="40">
        <v>0</v>
      </c>
      <c r="P64" s="40">
        <v>0</v>
      </c>
      <c r="Q64" s="40">
        <v>0</v>
      </c>
      <c r="R64" s="40">
        <v>0</v>
      </c>
      <c r="S64" s="56">
        <v>0</v>
      </c>
      <c r="T64" s="40">
        <v>0</v>
      </c>
      <c r="U64" s="40">
        <v>0</v>
      </c>
      <c r="V64" s="40">
        <v>0</v>
      </c>
      <c r="W64" s="40">
        <v>0</v>
      </c>
      <c r="X64" s="52">
        <v>0</v>
      </c>
    </row>
    <row r="65" spans="1:24" x14ac:dyDescent="0.2">
      <c r="A65" s="51"/>
      <c r="B65" s="39">
        <v>60</v>
      </c>
      <c r="C65" s="54">
        <v>10</v>
      </c>
      <c r="D65" s="39">
        <v>5</v>
      </c>
      <c r="E65" s="39">
        <v>5</v>
      </c>
      <c r="F65" s="39">
        <v>0</v>
      </c>
      <c r="G65" s="55">
        <v>0</v>
      </c>
      <c r="H65" s="54">
        <v>9.7484272999999995</v>
      </c>
      <c r="I65" s="39">
        <v>1.2578615899999999</v>
      </c>
      <c r="J65" s="39">
        <v>1.3626833899999999</v>
      </c>
      <c r="K65" s="39">
        <v>4.4025154200000003</v>
      </c>
      <c r="L65" s="55">
        <v>0.94339620000000002</v>
      </c>
      <c r="M65" s="39">
        <v>6.9947486762400004</v>
      </c>
      <c r="N65" s="39">
        <v>3.8288980660339842</v>
      </c>
      <c r="O65" s="40">
        <v>0.26256564100000002</v>
      </c>
      <c r="P65" s="40">
        <v>0.40435108714000001</v>
      </c>
      <c r="Q65" s="40">
        <v>1.7849527735841098</v>
      </c>
      <c r="R65" s="40">
        <v>0</v>
      </c>
      <c r="S65" s="56">
        <v>3.4028507073600003</v>
      </c>
      <c r="T65" s="40">
        <v>1.8764523346517692</v>
      </c>
      <c r="U65" s="40">
        <v>0.14703675896000001</v>
      </c>
      <c r="V65" s="40">
        <v>0.13128282050000001</v>
      </c>
      <c r="W65" s="40">
        <v>0.89148485265969324</v>
      </c>
      <c r="X65" s="52">
        <v>0</v>
      </c>
    </row>
    <row r="66" spans="1:24" x14ac:dyDescent="0.2">
      <c r="A66" s="51"/>
      <c r="B66" s="39">
        <v>61</v>
      </c>
      <c r="C66" s="54">
        <v>1</v>
      </c>
      <c r="D66" s="39">
        <v>0</v>
      </c>
      <c r="E66" s="39">
        <v>1</v>
      </c>
      <c r="F66" s="39">
        <v>0</v>
      </c>
      <c r="G66" s="55">
        <v>0</v>
      </c>
      <c r="H66" s="54">
        <v>0.97484272999999999</v>
      </c>
      <c r="I66" s="39">
        <v>0.12578616000000001</v>
      </c>
      <c r="J66" s="39">
        <v>0.13626832999999999</v>
      </c>
      <c r="K66" s="39">
        <v>0.44025155999999999</v>
      </c>
      <c r="L66" s="55">
        <v>9.4339617000000001E-2</v>
      </c>
      <c r="M66" s="39">
        <v>0.99924980328000002</v>
      </c>
      <c r="N66" s="39">
        <v>0.5469854338383886</v>
      </c>
      <c r="O66" s="40">
        <v>3.7509377000000003E-2</v>
      </c>
      <c r="P66" s="40">
        <v>5.7764440580000007E-2</v>
      </c>
      <c r="Q66" s="40">
        <v>0.35699055186161144</v>
      </c>
      <c r="R66" s="40">
        <v>0</v>
      </c>
      <c r="S66" s="56">
        <v>0.48612152592000002</v>
      </c>
      <c r="T66" s="40">
        <v>0.26806461719408053</v>
      </c>
      <c r="U66" s="40">
        <v>2.1005251120000002E-2</v>
      </c>
      <c r="V66" s="40">
        <v>1.8754688500000002E-2</v>
      </c>
      <c r="W66" s="40">
        <v>0.17829696910591947</v>
      </c>
      <c r="X66" s="52">
        <v>0</v>
      </c>
    </row>
    <row r="67" spans="1:24" x14ac:dyDescent="0.2">
      <c r="A67" s="51"/>
      <c r="B67" s="39">
        <v>62</v>
      </c>
      <c r="C67" s="54">
        <v>0</v>
      </c>
      <c r="D67" s="39">
        <v>0</v>
      </c>
      <c r="E67" s="39">
        <v>0</v>
      </c>
      <c r="F67" s="39">
        <v>0</v>
      </c>
      <c r="G67" s="55">
        <v>0</v>
      </c>
      <c r="H67" s="54">
        <v>0</v>
      </c>
      <c r="I67" s="39">
        <v>0</v>
      </c>
      <c r="J67" s="39">
        <v>0</v>
      </c>
      <c r="K67" s="39">
        <v>0</v>
      </c>
      <c r="L67" s="55">
        <v>0</v>
      </c>
      <c r="M67" s="39">
        <v>0</v>
      </c>
      <c r="N67" s="39">
        <v>0</v>
      </c>
      <c r="O67" s="40">
        <v>0</v>
      </c>
      <c r="P67" s="40">
        <v>0</v>
      </c>
      <c r="Q67" s="40">
        <v>0</v>
      </c>
      <c r="R67" s="40">
        <v>0</v>
      </c>
      <c r="S67" s="56">
        <v>0</v>
      </c>
      <c r="T67" s="40">
        <v>0</v>
      </c>
      <c r="U67" s="40">
        <v>0</v>
      </c>
      <c r="V67" s="40">
        <v>0</v>
      </c>
      <c r="W67" s="40">
        <v>0</v>
      </c>
      <c r="X67" s="52">
        <v>0</v>
      </c>
    </row>
    <row r="68" spans="1:24" x14ac:dyDescent="0.2">
      <c r="A68" s="51"/>
      <c r="B68" s="39">
        <v>63</v>
      </c>
      <c r="C68" s="54">
        <v>179</v>
      </c>
      <c r="D68" s="39">
        <v>109</v>
      </c>
      <c r="E68" s="39">
        <v>3</v>
      </c>
      <c r="F68" s="39">
        <v>12</v>
      </c>
      <c r="G68" s="55">
        <v>43</v>
      </c>
      <c r="H68" s="54">
        <v>129.6540847</v>
      </c>
      <c r="I68" s="39">
        <v>16.729560110000001</v>
      </c>
      <c r="J68" s="39">
        <v>18.12368961</v>
      </c>
      <c r="K68" s="39">
        <v>58.553457699999996</v>
      </c>
      <c r="L68" s="55">
        <v>12.54716981</v>
      </c>
      <c r="M68" s="39">
        <v>133.89947485164001</v>
      </c>
      <c r="N68" s="39">
        <v>73.296048797853842</v>
      </c>
      <c r="O68" s="40">
        <v>5.0262565635000005</v>
      </c>
      <c r="P68" s="40">
        <v>7.7404351077900007</v>
      </c>
      <c r="Q68" s="40">
        <v>23.793458465444992</v>
      </c>
      <c r="R68" s="40">
        <v>20.830360921744578</v>
      </c>
      <c r="S68" s="56">
        <v>65.140285062960004</v>
      </c>
      <c r="T68" s="40">
        <v>35.920659029177216</v>
      </c>
      <c r="U68" s="40">
        <v>2.8147036755600001</v>
      </c>
      <c r="V68" s="40">
        <v>2.5131282817500002</v>
      </c>
      <c r="W68" s="40">
        <v>11.88351206163285</v>
      </c>
      <c r="X68" s="52">
        <v>10.403609278626476</v>
      </c>
    </row>
    <row r="69" spans="1:24" x14ac:dyDescent="0.2">
      <c r="A69" s="51"/>
      <c r="B69" s="39">
        <v>64</v>
      </c>
      <c r="C69" s="54">
        <v>1066</v>
      </c>
      <c r="D69" s="39">
        <v>683</v>
      </c>
      <c r="E69" s="39">
        <v>69</v>
      </c>
      <c r="F69" s="39">
        <v>81</v>
      </c>
      <c r="G69" s="55">
        <v>167</v>
      </c>
      <c r="H69" s="54">
        <v>517.05049999999994</v>
      </c>
      <c r="I69" s="39">
        <v>234.08754399999998</v>
      </c>
      <c r="J69" s="39">
        <v>51.447811199999997</v>
      </c>
      <c r="K69" s="39">
        <v>151.77104299999999</v>
      </c>
      <c r="L69" s="55">
        <v>69.454546000000022</v>
      </c>
      <c r="M69" s="39">
        <v>636.52213048356009</v>
      </c>
      <c r="N69" s="39">
        <v>348.429724526776</v>
      </c>
      <c r="O69" s="40">
        <v>23.8934733665</v>
      </c>
      <c r="P69" s="40">
        <v>36.795948984409996</v>
      </c>
      <c r="Q69" s="40">
        <v>92.861099080331726</v>
      </c>
      <c r="R69" s="40">
        <v>134.54188452554232</v>
      </c>
      <c r="S69" s="56">
        <v>309.65941482984005</v>
      </c>
      <c r="T69" s="40">
        <v>170.7571627070154</v>
      </c>
      <c r="U69" s="40">
        <v>13.380345085240002</v>
      </c>
      <c r="V69" s="40">
        <v>11.94673668325</v>
      </c>
      <c r="W69" s="40">
        <v>46.378965570735758</v>
      </c>
      <c r="X69" s="52">
        <v>67.196204783598844</v>
      </c>
    </row>
    <row r="70" spans="1:24" x14ac:dyDescent="0.2">
      <c r="A70" s="51"/>
      <c r="B70" s="39">
        <v>65</v>
      </c>
      <c r="C70" s="54">
        <v>550</v>
      </c>
      <c r="D70" s="39">
        <v>70</v>
      </c>
      <c r="E70" s="39">
        <v>18</v>
      </c>
      <c r="F70" s="39">
        <v>323</v>
      </c>
      <c r="G70" s="55">
        <v>120</v>
      </c>
      <c r="H70" s="54">
        <v>397.03678499999995</v>
      </c>
      <c r="I70" s="39">
        <v>74.671304300000003</v>
      </c>
      <c r="J70" s="39">
        <v>52.582746200000003</v>
      </c>
      <c r="K70" s="39">
        <v>167.85966199999999</v>
      </c>
      <c r="L70" s="55">
        <v>41.1423676</v>
      </c>
      <c r="M70" s="39">
        <v>491.68942232700994</v>
      </c>
      <c r="N70" s="39">
        <v>274.37517072607517</v>
      </c>
      <c r="O70" s="40">
        <v>16.948139232380001</v>
      </c>
      <c r="P70" s="40">
        <v>27.46262115023</v>
      </c>
      <c r="Q70" s="40">
        <v>22.605936143239706</v>
      </c>
      <c r="R70" s="40">
        <v>150.29755507508509</v>
      </c>
      <c r="S70" s="56">
        <v>238.21413160846998</v>
      </c>
      <c r="T70" s="40">
        <v>132.83383781225194</v>
      </c>
      <c r="U70" s="40">
        <v>9.3466668404900002</v>
      </c>
      <c r="V70" s="40">
        <v>9.2428338315000005</v>
      </c>
      <c r="W70" s="40">
        <v>11.309371413715327</v>
      </c>
      <c r="X70" s="52">
        <v>75.481421710512734</v>
      </c>
    </row>
    <row r="71" spans="1:24" x14ac:dyDescent="0.2">
      <c r="A71" s="51"/>
      <c r="B71" s="39">
        <v>66</v>
      </c>
      <c r="C71" s="54">
        <v>1047</v>
      </c>
      <c r="D71" s="39">
        <v>595</v>
      </c>
      <c r="E71" s="39">
        <v>74</v>
      </c>
      <c r="F71" s="39">
        <v>193</v>
      </c>
      <c r="G71" s="55">
        <v>142</v>
      </c>
      <c r="H71" s="54">
        <v>604.88132799999994</v>
      </c>
      <c r="I71" s="39">
        <v>289.05685019999999</v>
      </c>
      <c r="J71" s="39">
        <v>53.8586496</v>
      </c>
      <c r="K71" s="39">
        <v>163.67922159999998</v>
      </c>
      <c r="L71" s="55">
        <v>90.017234000000002</v>
      </c>
      <c r="M71" s="39">
        <v>630.89947481208003</v>
      </c>
      <c r="N71" s="39">
        <v>378.65284274384595</v>
      </c>
      <c r="O71" s="40">
        <v>14.069471119519998</v>
      </c>
      <c r="P71" s="40">
        <v>30.348471497359998</v>
      </c>
      <c r="Q71" s="40">
        <v>46.623453955136156</v>
      </c>
      <c r="R71" s="40">
        <v>161.20523549621794</v>
      </c>
      <c r="S71" s="56">
        <v>300.64066411943998</v>
      </c>
      <c r="T71" s="40">
        <v>175.17677934545469</v>
      </c>
      <c r="U71" s="40">
        <v>6.9595103471200002</v>
      </c>
      <c r="V71" s="40">
        <v>11.933143443999999</v>
      </c>
      <c r="W71" s="40">
        <v>23.96733818258047</v>
      </c>
      <c r="X71" s="52">
        <v>82.603892800284783</v>
      </c>
    </row>
    <row r="72" spans="1:24" x14ac:dyDescent="0.2">
      <c r="A72" s="51"/>
      <c r="B72" s="39">
        <v>67</v>
      </c>
      <c r="C72" s="54">
        <v>1237</v>
      </c>
      <c r="D72" s="39">
        <v>836</v>
      </c>
      <c r="E72" s="39">
        <v>70</v>
      </c>
      <c r="F72" s="39">
        <v>102</v>
      </c>
      <c r="G72" s="55">
        <v>168</v>
      </c>
      <c r="H72" s="54">
        <v>945.65403600000013</v>
      </c>
      <c r="I72" s="39">
        <v>504.07109800000006</v>
      </c>
      <c r="J72" s="39">
        <v>62.488153299999993</v>
      </c>
      <c r="K72" s="39">
        <v>208.29383990000002</v>
      </c>
      <c r="L72" s="55">
        <v>170.80094929999998</v>
      </c>
      <c r="M72" s="39">
        <v>665.9999999483</v>
      </c>
      <c r="N72" s="39">
        <v>409.19039188938785</v>
      </c>
      <c r="O72" s="40">
        <v>12.118271416799999</v>
      </c>
      <c r="P72" s="40">
        <v>30.295678542000005</v>
      </c>
      <c r="Q72" s="40">
        <v>69.344182011779665</v>
      </c>
      <c r="R72" s="40">
        <v>132.49677539000038</v>
      </c>
      <c r="S72" s="56">
        <v>315.57998481249996</v>
      </c>
      <c r="T72" s="40">
        <v>186.60880509241315</v>
      </c>
      <c r="U72" s="40">
        <v>5.5542077327000001</v>
      </c>
      <c r="V72" s="40">
        <v>12.623199392499998</v>
      </c>
      <c r="W72" s="40">
        <v>35.835163830622101</v>
      </c>
      <c r="X72" s="52">
        <v>68.470685144475993</v>
      </c>
    </row>
    <row r="73" spans="1:24" x14ac:dyDescent="0.2">
      <c r="A73" s="51"/>
      <c r="B73" s="39">
        <v>68</v>
      </c>
      <c r="C73" s="54">
        <v>14</v>
      </c>
      <c r="D73" s="39">
        <v>12</v>
      </c>
      <c r="E73" s="39">
        <v>2</v>
      </c>
      <c r="F73" s="39">
        <v>0</v>
      </c>
      <c r="G73" s="55">
        <v>0</v>
      </c>
      <c r="H73" s="54">
        <v>5.3700725</v>
      </c>
      <c r="I73" s="39">
        <v>1.0378117499999999</v>
      </c>
      <c r="J73" s="39">
        <v>0.86886566999999992</v>
      </c>
      <c r="K73" s="39">
        <v>3.1013679000000001</v>
      </c>
      <c r="L73" s="55">
        <v>0.24135157699999998</v>
      </c>
      <c r="M73" s="39">
        <v>5.9933774686999994</v>
      </c>
      <c r="N73" s="39">
        <v>1.0394576000919409</v>
      </c>
      <c r="O73" s="40">
        <v>0.10596026464</v>
      </c>
      <c r="P73" s="40">
        <v>2.6490066159999999E-2</v>
      </c>
      <c r="Q73" s="40">
        <v>2.410734768904029</v>
      </c>
      <c r="R73" s="40">
        <v>0</v>
      </c>
      <c r="S73" s="56">
        <v>3.1456953565000001</v>
      </c>
      <c r="T73" s="40">
        <v>0.4791825816026678</v>
      </c>
      <c r="U73" s="40">
        <v>3.3112582699999997E-2</v>
      </c>
      <c r="V73" s="40">
        <v>6.6225165399999997E-3</v>
      </c>
      <c r="W73" s="40">
        <v>1.3133888378286662</v>
      </c>
      <c r="X73" s="52">
        <v>0</v>
      </c>
    </row>
    <row r="74" spans="1:24" x14ac:dyDescent="0.2">
      <c r="A74" s="51"/>
      <c r="B74" s="39">
        <v>69</v>
      </c>
      <c r="C74" s="54">
        <v>468</v>
      </c>
      <c r="D74" s="39">
        <v>223</v>
      </c>
      <c r="E74" s="39">
        <v>130</v>
      </c>
      <c r="F74" s="39">
        <v>79</v>
      </c>
      <c r="G74" s="55">
        <v>13</v>
      </c>
      <c r="H74" s="54">
        <v>309.67417400000005</v>
      </c>
      <c r="I74" s="39">
        <v>59.8471428</v>
      </c>
      <c r="J74" s="39">
        <v>50.104585100000001</v>
      </c>
      <c r="K74" s="39">
        <v>178.84553560000001</v>
      </c>
      <c r="L74" s="55">
        <v>13.917940239999998</v>
      </c>
      <c r="M74" s="39">
        <v>4.9999999866699998</v>
      </c>
      <c r="N74" s="39">
        <v>0.42006716869142169</v>
      </c>
      <c r="O74" s="40">
        <v>2.1770682089999993E-2</v>
      </c>
      <c r="P74" s="40">
        <v>1.4513788060000005E-2</v>
      </c>
      <c r="Q74" s="40">
        <v>1.2240282633964026</v>
      </c>
      <c r="R74" s="40">
        <v>3.3196200844321755</v>
      </c>
      <c r="S74" s="56">
        <v>2.69956457916</v>
      </c>
      <c r="T74" s="40">
        <v>0.22619001391076554</v>
      </c>
      <c r="U74" s="40">
        <v>7.2568940300000023E-3</v>
      </c>
      <c r="V74" s="40">
        <v>7.2568940300000023E-3</v>
      </c>
      <c r="W74" s="40">
        <v>0.66240053292742573</v>
      </c>
      <c r="X74" s="52">
        <v>1.7964602442618087</v>
      </c>
    </row>
    <row r="75" spans="1:24" x14ac:dyDescent="0.2">
      <c r="A75" s="51"/>
      <c r="B75" s="39">
        <v>70</v>
      </c>
      <c r="C75" s="54">
        <v>777</v>
      </c>
      <c r="D75" s="39">
        <v>391</v>
      </c>
      <c r="E75" s="39">
        <v>211</v>
      </c>
      <c r="F75" s="39">
        <v>123</v>
      </c>
      <c r="G75" s="55">
        <v>39</v>
      </c>
      <c r="H75" s="54">
        <v>540.58728918000008</v>
      </c>
      <c r="I75" s="39">
        <v>104.47304973</v>
      </c>
      <c r="J75" s="39">
        <v>87.465810089999991</v>
      </c>
      <c r="K75" s="39">
        <v>312.20434463999999</v>
      </c>
      <c r="L75" s="55">
        <v>24.296058303999999</v>
      </c>
      <c r="M75" s="39">
        <v>676.99999998646001</v>
      </c>
      <c r="N75" s="39">
        <v>328.38750999343222</v>
      </c>
      <c r="O75" s="40">
        <v>13.99999999972</v>
      </c>
      <c r="P75" s="40">
        <v>11.99999999976</v>
      </c>
      <c r="Q75" s="40">
        <v>190.54677619891152</v>
      </c>
      <c r="R75" s="40">
        <v>129.20651890757307</v>
      </c>
      <c r="S75" s="56">
        <v>320.99999999357999</v>
      </c>
      <c r="T75" s="40">
        <v>155.84491999688311</v>
      </c>
      <c r="U75" s="40">
        <v>5.99999999988</v>
      </c>
      <c r="V75" s="40">
        <v>3.99999999992</v>
      </c>
      <c r="W75" s="40">
        <v>91.64028430791447</v>
      </c>
      <c r="X75" s="52">
        <v>62.13971374023992</v>
      </c>
    </row>
    <row r="76" spans="1:24" x14ac:dyDescent="0.2">
      <c r="A76" s="51"/>
      <c r="B76" s="39">
        <v>71</v>
      </c>
      <c r="C76" s="54">
        <v>3</v>
      </c>
      <c r="D76" s="39">
        <v>2</v>
      </c>
      <c r="E76" s="39">
        <v>0</v>
      </c>
      <c r="F76" s="39">
        <v>1</v>
      </c>
      <c r="G76" s="55">
        <v>0</v>
      </c>
      <c r="H76" s="54">
        <v>1.7900242</v>
      </c>
      <c r="I76" s="39">
        <v>0.34593724999999997</v>
      </c>
      <c r="J76" s="39">
        <v>0.28962188999999999</v>
      </c>
      <c r="K76" s="39">
        <v>1.0337893</v>
      </c>
      <c r="L76" s="55">
        <v>8.0450526999999994E-2</v>
      </c>
      <c r="M76" s="39">
        <v>4.9944812299499999</v>
      </c>
      <c r="N76" s="39">
        <v>0.86621466778967138</v>
      </c>
      <c r="O76" s="40">
        <v>8.8300220639999996E-2</v>
      </c>
      <c r="P76" s="40">
        <v>2.2075055159999999E-2</v>
      </c>
      <c r="Q76" s="40">
        <v>0</v>
      </c>
      <c r="R76" s="40">
        <v>0</v>
      </c>
      <c r="S76" s="56">
        <v>2.6214128002499999</v>
      </c>
      <c r="T76" s="40">
        <v>0.39931881848460027</v>
      </c>
      <c r="U76" s="40">
        <v>2.7593818949999998E-2</v>
      </c>
      <c r="V76" s="40">
        <v>5.5187637899999998E-3</v>
      </c>
      <c r="W76" s="40">
        <v>0</v>
      </c>
      <c r="X76" s="52">
        <v>0</v>
      </c>
    </row>
    <row r="77" spans="1:24" x14ac:dyDescent="0.2">
      <c r="A77" s="51"/>
      <c r="B77" s="39">
        <v>72</v>
      </c>
      <c r="C77" s="54">
        <v>103</v>
      </c>
      <c r="D77" s="39">
        <v>50</v>
      </c>
      <c r="E77" s="39">
        <v>17</v>
      </c>
      <c r="F77" s="39">
        <v>24</v>
      </c>
      <c r="G77" s="55">
        <v>12</v>
      </c>
      <c r="H77" s="54">
        <v>84.131132099999988</v>
      </c>
      <c r="I77" s="39">
        <v>16.259050629999997</v>
      </c>
      <c r="J77" s="39">
        <v>13.612228090000002</v>
      </c>
      <c r="K77" s="39">
        <v>48.588090999999999</v>
      </c>
      <c r="L77" s="55">
        <v>3.7811744199999997</v>
      </c>
      <c r="M77" s="39">
        <v>141.84326708805</v>
      </c>
      <c r="N77" s="39">
        <v>24.600496592537375</v>
      </c>
      <c r="O77" s="40">
        <v>2.5077262689599999</v>
      </c>
      <c r="P77" s="40">
        <v>0.62693156723999999</v>
      </c>
      <c r="Q77" s="40">
        <v>103.75598893340322</v>
      </c>
      <c r="R77" s="40">
        <v>10.352123725909397</v>
      </c>
      <c r="S77" s="56">
        <v>74.448123609749999</v>
      </c>
      <c r="T77" s="40">
        <v>11.34065445755269</v>
      </c>
      <c r="U77" s="40">
        <v>0.78366445904999993</v>
      </c>
      <c r="V77" s="40">
        <v>0.15673289181</v>
      </c>
      <c r="W77" s="40">
        <v>56.527146611387074</v>
      </c>
      <c r="X77" s="52">
        <v>5.6399251899502385</v>
      </c>
    </row>
    <row r="78" spans="1:24" x14ac:dyDescent="0.2">
      <c r="A78" s="51"/>
      <c r="B78" s="39">
        <v>73</v>
      </c>
      <c r="C78" s="54">
        <v>279</v>
      </c>
      <c r="D78" s="39">
        <v>233</v>
      </c>
      <c r="E78" s="39">
        <v>30</v>
      </c>
      <c r="F78" s="39">
        <v>5</v>
      </c>
      <c r="G78" s="55">
        <v>4</v>
      </c>
      <c r="H78" s="54">
        <v>196.0076372</v>
      </c>
      <c r="I78" s="39">
        <v>37.880127849999994</v>
      </c>
      <c r="J78" s="39">
        <v>31.713595890000001</v>
      </c>
      <c r="K78" s="39">
        <v>113.19991729999998</v>
      </c>
      <c r="L78" s="55">
        <v>8.8093321270000011</v>
      </c>
      <c r="M78" s="39">
        <v>19.977924928849998</v>
      </c>
      <c r="N78" s="39">
        <v>3.4648586727282664</v>
      </c>
      <c r="O78" s="40">
        <v>0.35320088271999994</v>
      </c>
      <c r="P78" s="40">
        <v>8.8300220679999986E-2</v>
      </c>
      <c r="Q78" s="40">
        <v>14.014632818234467</v>
      </c>
      <c r="R78" s="40">
        <v>2.0569323344872652</v>
      </c>
      <c r="S78" s="56">
        <v>10.485651205749999</v>
      </c>
      <c r="T78" s="40">
        <v>1.5972752746619667</v>
      </c>
      <c r="U78" s="40">
        <v>0.11037527585</v>
      </c>
      <c r="V78" s="40">
        <v>2.2075055169999996E-2</v>
      </c>
      <c r="W78" s="40">
        <v>7.6352913423588715</v>
      </c>
      <c r="X78" s="52">
        <v>1.1206342577091619</v>
      </c>
    </row>
    <row r="79" spans="1:24" x14ac:dyDescent="0.2">
      <c r="A79" s="51"/>
      <c r="B79" s="39">
        <v>74</v>
      </c>
      <c r="C79" s="54">
        <v>474</v>
      </c>
      <c r="D79" s="39">
        <v>69</v>
      </c>
      <c r="E79" s="39">
        <v>1</v>
      </c>
      <c r="F79" s="39">
        <v>389</v>
      </c>
      <c r="G79" s="55">
        <v>7</v>
      </c>
      <c r="H79" s="54">
        <v>417.542374</v>
      </c>
      <c r="I79" s="39">
        <v>64.237287500000008</v>
      </c>
      <c r="J79" s="39">
        <v>0</v>
      </c>
      <c r="K79" s="39">
        <v>295.49152800000002</v>
      </c>
      <c r="L79" s="55">
        <v>48.177967299999999</v>
      </c>
      <c r="M79" s="39">
        <v>415.99999998791998</v>
      </c>
      <c r="N79" s="39">
        <v>41.413841689854323</v>
      </c>
      <c r="O79" s="40">
        <v>0.84552845526000009</v>
      </c>
      <c r="P79" s="40">
        <v>4.2276422763000001</v>
      </c>
      <c r="Q79" s="40">
        <v>0</v>
      </c>
      <c r="R79" s="40">
        <v>369.51298756650573</v>
      </c>
      <c r="S79" s="56">
        <v>248.58536584644</v>
      </c>
      <c r="T79" s="40">
        <v>16.942026145849493</v>
      </c>
      <c r="U79" s="40">
        <v>0</v>
      </c>
      <c r="V79" s="40">
        <v>2.5365853657800002</v>
      </c>
      <c r="W79" s="40">
        <v>0</v>
      </c>
      <c r="X79" s="52">
        <v>229.10675433481052</v>
      </c>
    </row>
    <row r="80" spans="1:24" x14ac:dyDescent="0.2">
      <c r="A80" s="51"/>
      <c r="B80" s="39">
        <v>75</v>
      </c>
      <c r="C80" s="54">
        <v>6</v>
      </c>
      <c r="D80" s="39">
        <v>0</v>
      </c>
      <c r="E80" s="39">
        <v>0</v>
      </c>
      <c r="F80" s="39">
        <v>5</v>
      </c>
      <c r="G80" s="55">
        <v>1</v>
      </c>
      <c r="H80" s="54">
        <v>3.5800482999999872</v>
      </c>
      <c r="I80" s="39">
        <v>0.69187449999999728</v>
      </c>
      <c r="J80" s="39">
        <v>0.57924377999999876</v>
      </c>
      <c r="K80" s="39">
        <v>2.0675785999999903</v>
      </c>
      <c r="L80" s="55">
        <v>0.16090104999999966</v>
      </c>
      <c r="M80" s="39">
        <v>13.988962462419977</v>
      </c>
      <c r="N80" s="39">
        <v>2.0684830724493679</v>
      </c>
      <c r="O80" s="40">
        <v>0.19401698713000037</v>
      </c>
      <c r="P80" s="40">
        <v>5.5761140820000055E-2</v>
      </c>
      <c r="Q80" s="40">
        <v>0</v>
      </c>
      <c r="R80" s="40">
        <v>11.670701262020657</v>
      </c>
      <c r="S80" s="56">
        <v>7.4024772708099817</v>
      </c>
      <c r="T80" s="40">
        <v>0.97958964900838907</v>
      </c>
      <c r="U80" s="40">
        <v>6.0993153180000093E-2</v>
      </c>
      <c r="V80" s="40">
        <v>1.6843042820000043E-2</v>
      </c>
      <c r="W80" s="40">
        <v>0</v>
      </c>
      <c r="X80" s="52">
        <v>6.3450514258016142</v>
      </c>
    </row>
    <row r="81" spans="1:24" x14ac:dyDescent="0.2">
      <c r="A81" s="51"/>
      <c r="B81" s="39">
        <v>76</v>
      </c>
      <c r="C81" s="54">
        <v>823</v>
      </c>
      <c r="D81" s="39">
        <v>84</v>
      </c>
      <c r="E81" s="39">
        <v>10</v>
      </c>
      <c r="F81" s="39">
        <v>697</v>
      </c>
      <c r="G81" s="55">
        <v>6</v>
      </c>
      <c r="H81" s="54">
        <v>564.75262200000009</v>
      </c>
      <c r="I81" s="39">
        <v>109.14320090000001</v>
      </c>
      <c r="J81" s="39">
        <v>91.3757071</v>
      </c>
      <c r="K81" s="39">
        <v>326.16049199999998</v>
      </c>
      <c r="L81" s="55">
        <v>25.3821406</v>
      </c>
      <c r="M81" s="39">
        <v>736.84216334540008</v>
      </c>
      <c r="N81" s="39">
        <v>74.677719302414971</v>
      </c>
      <c r="O81" s="40">
        <v>5.1117433525900005</v>
      </c>
      <c r="P81" s="40">
        <v>2.3555846044600002</v>
      </c>
      <c r="Q81" s="40">
        <v>8.747943727801804</v>
      </c>
      <c r="R81" s="40">
        <v>645.94917235813318</v>
      </c>
      <c r="S81" s="56">
        <v>395.68067903485002</v>
      </c>
      <c r="T81" s="40">
        <v>38.291891946692701</v>
      </c>
      <c r="U81" s="40">
        <v>1.6513022360000003</v>
      </c>
      <c r="V81" s="40">
        <v>1.0199556576400002</v>
      </c>
      <c r="W81" s="40">
        <v>4.739792499799969</v>
      </c>
      <c r="X81" s="52">
        <v>349.97773669471735</v>
      </c>
    </row>
    <row r="82" spans="1:24" x14ac:dyDescent="0.2">
      <c r="A82" s="51"/>
      <c r="B82" s="39">
        <v>77</v>
      </c>
      <c r="C82" s="54">
        <v>736</v>
      </c>
      <c r="D82" s="39">
        <v>39</v>
      </c>
      <c r="E82" s="39">
        <v>14</v>
      </c>
      <c r="F82" s="39">
        <v>649</v>
      </c>
      <c r="G82" s="55">
        <v>18</v>
      </c>
      <c r="H82" s="54">
        <v>519.10698000000002</v>
      </c>
      <c r="I82" s="39">
        <v>100.32180100000001</v>
      </c>
      <c r="J82" s="39">
        <v>83.990343800000005</v>
      </c>
      <c r="K82" s="39">
        <v>299.79886900000002</v>
      </c>
      <c r="L82" s="55">
        <v>23.330651000000003</v>
      </c>
      <c r="M82" s="39">
        <v>606.42494479005995</v>
      </c>
      <c r="N82" s="39">
        <v>97.484723814115625</v>
      </c>
      <c r="O82" s="40">
        <v>9.575338734839999</v>
      </c>
      <c r="P82" s="40">
        <v>2.5498579057599997</v>
      </c>
      <c r="Q82" s="40">
        <v>12.097802227070806</v>
      </c>
      <c r="R82" s="40">
        <v>484.71722210827357</v>
      </c>
      <c r="S82" s="56">
        <v>319.58372500157998</v>
      </c>
      <c r="T82" s="40">
        <v>45.499489186253584</v>
      </c>
      <c r="U82" s="40">
        <v>3.0000945157399999</v>
      </c>
      <c r="V82" s="40">
        <v>0.69987376526</v>
      </c>
      <c r="W82" s="40">
        <v>6.5892142921598973</v>
      </c>
      <c r="X82" s="52">
        <v>263.79505324216655</v>
      </c>
    </row>
    <row r="83" spans="1:24" x14ac:dyDescent="0.2">
      <c r="A83" s="51"/>
      <c r="B83" s="39">
        <v>78</v>
      </c>
      <c r="C83" s="54">
        <v>75</v>
      </c>
      <c r="D83" s="39">
        <v>16</v>
      </c>
      <c r="E83" s="39">
        <v>0</v>
      </c>
      <c r="F83" s="39">
        <v>59</v>
      </c>
      <c r="G83" s="55">
        <v>0</v>
      </c>
      <c r="H83" s="54">
        <v>71.408730000000006</v>
      </c>
      <c r="I83" s="39">
        <v>4.8412699999999997</v>
      </c>
      <c r="J83" s="39">
        <v>0</v>
      </c>
      <c r="K83" s="39">
        <v>64.751983999999993</v>
      </c>
      <c r="L83" s="55">
        <v>0</v>
      </c>
      <c r="M83" s="39">
        <v>70.99999999536</v>
      </c>
      <c r="N83" s="39">
        <v>7.0682277881559621</v>
      </c>
      <c r="O83" s="40">
        <v>0.14430894308</v>
      </c>
      <c r="P83" s="40">
        <v>0.72154471539999998</v>
      </c>
      <c r="Q83" s="40">
        <v>0</v>
      </c>
      <c r="R83" s="40">
        <v>63.065918548724035</v>
      </c>
      <c r="S83" s="56">
        <v>42.426829265519999</v>
      </c>
      <c r="T83" s="40">
        <v>2.8915477315183482</v>
      </c>
      <c r="U83" s="40">
        <v>0</v>
      </c>
      <c r="V83" s="40">
        <v>0.43292682924000003</v>
      </c>
      <c r="W83" s="40">
        <v>0</v>
      </c>
      <c r="X83" s="52">
        <v>39.102354704761652</v>
      </c>
    </row>
    <row r="84" spans="1:24" x14ac:dyDescent="0.2">
      <c r="A84" s="51"/>
      <c r="B84" s="39">
        <v>79</v>
      </c>
      <c r="C84" s="54">
        <v>0</v>
      </c>
      <c r="D84" s="39">
        <v>0</v>
      </c>
      <c r="E84" s="39">
        <v>0</v>
      </c>
      <c r="F84" s="39">
        <v>0</v>
      </c>
      <c r="G84" s="55">
        <v>0</v>
      </c>
      <c r="H84" s="54">
        <v>0</v>
      </c>
      <c r="I84" s="39">
        <v>0</v>
      </c>
      <c r="J84" s="39">
        <v>0</v>
      </c>
      <c r="K84" s="39">
        <v>0</v>
      </c>
      <c r="L84" s="55">
        <v>0</v>
      </c>
      <c r="M84" s="39">
        <v>0</v>
      </c>
      <c r="N84" s="39">
        <v>0</v>
      </c>
      <c r="O84" s="40">
        <v>0</v>
      </c>
      <c r="P84" s="40">
        <v>0</v>
      </c>
      <c r="Q84" s="40">
        <v>0</v>
      </c>
      <c r="R84" s="40">
        <v>0</v>
      </c>
      <c r="S84" s="56">
        <v>0</v>
      </c>
      <c r="T84" s="40">
        <v>0</v>
      </c>
      <c r="U84" s="40">
        <v>0</v>
      </c>
      <c r="V84" s="40">
        <v>0</v>
      </c>
      <c r="W84" s="40">
        <v>0</v>
      </c>
      <c r="X84" s="52">
        <v>0</v>
      </c>
    </row>
    <row r="85" spans="1:24" x14ac:dyDescent="0.2">
      <c r="A85" s="51"/>
      <c r="B85" s="39">
        <v>80</v>
      </c>
      <c r="C85" s="54">
        <v>709</v>
      </c>
      <c r="D85" s="39">
        <v>111</v>
      </c>
      <c r="E85" s="39">
        <v>285</v>
      </c>
      <c r="F85" s="39">
        <v>245</v>
      </c>
      <c r="G85" s="55">
        <v>46</v>
      </c>
      <c r="H85" s="54">
        <v>821.59479480000005</v>
      </c>
      <c r="I85" s="39">
        <v>46.465516009999995</v>
      </c>
      <c r="J85" s="39">
        <v>92.931033319999983</v>
      </c>
      <c r="K85" s="39">
        <v>589.26722619999987</v>
      </c>
      <c r="L85" s="55">
        <v>54.913793549999994</v>
      </c>
      <c r="M85" s="39">
        <v>551.99999998506996</v>
      </c>
      <c r="N85" s="39">
        <v>62.192157117237088</v>
      </c>
      <c r="O85" s="40">
        <v>34.334061632469997</v>
      </c>
      <c r="P85" s="40">
        <v>5.6850693372999999</v>
      </c>
      <c r="Q85" s="40">
        <v>147.21094544570903</v>
      </c>
      <c r="R85" s="40">
        <v>302.57776645235384</v>
      </c>
      <c r="S85" s="56">
        <v>328.68165484489998</v>
      </c>
      <c r="T85" s="40">
        <v>37.651254478194872</v>
      </c>
      <c r="U85" s="40">
        <v>12.777873651469999</v>
      </c>
      <c r="V85" s="40">
        <v>2.5682865947</v>
      </c>
      <c r="W85" s="40">
        <v>90.228448511672454</v>
      </c>
      <c r="X85" s="52">
        <v>185.45579160886265</v>
      </c>
    </row>
    <row r="86" spans="1:24" x14ac:dyDescent="0.2">
      <c r="A86" s="53"/>
      <c r="B86" s="39">
        <v>81</v>
      </c>
      <c r="C86" s="54">
        <v>1214</v>
      </c>
      <c r="D86" s="39">
        <v>86</v>
      </c>
      <c r="E86" s="39">
        <v>15</v>
      </c>
      <c r="F86" s="39">
        <v>1001</v>
      </c>
      <c r="G86" s="55">
        <v>70</v>
      </c>
      <c r="H86" s="54">
        <v>1123.4052159999999</v>
      </c>
      <c r="I86" s="39">
        <v>63.534482699999991</v>
      </c>
      <c r="J86" s="39">
        <v>127.06896579999999</v>
      </c>
      <c r="K86" s="39">
        <v>805.7327610000001</v>
      </c>
      <c r="L86" s="55">
        <v>75.0862075</v>
      </c>
      <c r="M86" s="39">
        <v>929.99999995194014</v>
      </c>
      <c r="N86" s="39">
        <v>105.55338181628406</v>
      </c>
      <c r="O86" s="40">
        <v>56.432583972660012</v>
      </c>
      <c r="P86" s="40">
        <v>9.4382819718000022</v>
      </c>
      <c r="Q86" s="40">
        <v>7.7576974304014454</v>
      </c>
      <c r="R86" s="40">
        <v>750.81805476079467</v>
      </c>
      <c r="S86" s="56">
        <v>551.71132970988003</v>
      </c>
      <c r="T86" s="40">
        <v>63.109762262282899</v>
      </c>
      <c r="U86" s="40">
        <v>20.999352849540003</v>
      </c>
      <c r="V86" s="40">
        <v>4.226565485160001</v>
      </c>
      <c r="W86" s="40">
        <v>4.8042202372584786</v>
      </c>
      <c r="X86" s="52">
        <v>458.57142887563867</v>
      </c>
    </row>
    <row r="87" spans="1:24" x14ac:dyDescent="0.2">
      <c r="A87" s="53"/>
      <c r="B87" s="39">
        <v>82</v>
      </c>
      <c r="C87" s="54">
        <v>1925</v>
      </c>
      <c r="D87" s="39">
        <v>289</v>
      </c>
      <c r="E87" s="39">
        <v>62</v>
      </c>
      <c r="F87" s="39">
        <v>1210</v>
      </c>
      <c r="G87" s="55">
        <v>294</v>
      </c>
      <c r="H87" s="54">
        <v>1184.7343677000001</v>
      </c>
      <c r="I87" s="39">
        <v>183.83808268000001</v>
      </c>
      <c r="J87" s="39">
        <v>130.21864769000001</v>
      </c>
      <c r="K87" s="39">
        <v>735.3523528999998</v>
      </c>
      <c r="L87" s="55">
        <v>134.81460727999996</v>
      </c>
      <c r="M87" s="39">
        <v>1294.9999999466097</v>
      </c>
      <c r="N87" s="39">
        <v>168.05929617493845</v>
      </c>
      <c r="O87" s="40">
        <v>46.730989203390003</v>
      </c>
      <c r="P87" s="40">
        <v>20.908815197700001</v>
      </c>
      <c r="Q87" s="40">
        <v>98.220850752825385</v>
      </c>
      <c r="R87" s="40">
        <v>961.08004861775589</v>
      </c>
      <c r="S87" s="56">
        <v>734.78582332212</v>
      </c>
      <c r="T87" s="40">
        <v>76.380672898196622</v>
      </c>
      <c r="U87" s="40">
        <v>21.254940005009999</v>
      </c>
      <c r="V87" s="40">
        <v>9.8711838698399994</v>
      </c>
      <c r="W87" s="40">
        <v>60.073072972105429</v>
      </c>
      <c r="X87" s="52">
        <v>567.20595357696789</v>
      </c>
    </row>
    <row r="88" spans="1:24" x14ac:dyDescent="0.2">
      <c r="A88" s="53"/>
      <c r="B88" s="39">
        <v>83</v>
      </c>
      <c r="C88" s="54">
        <v>700</v>
      </c>
      <c r="D88" s="39">
        <v>64</v>
      </c>
      <c r="E88" s="39">
        <v>52</v>
      </c>
      <c r="F88" s="39">
        <v>386</v>
      </c>
      <c r="G88" s="55">
        <v>167</v>
      </c>
      <c r="H88" s="54">
        <v>445.21864959999999</v>
      </c>
      <c r="I88" s="39">
        <v>69.085652500000009</v>
      </c>
      <c r="J88" s="39">
        <v>48.935670569999999</v>
      </c>
      <c r="K88" s="39">
        <v>276.34260719999997</v>
      </c>
      <c r="L88" s="55">
        <v>50.662811179999999</v>
      </c>
      <c r="M88" s="39">
        <v>598.99999994737004</v>
      </c>
      <c r="N88" s="39">
        <v>69.391956871859492</v>
      </c>
      <c r="O88" s="40">
        <v>42.502365180750004</v>
      </c>
      <c r="P88" s="40">
        <v>20.967833489169998</v>
      </c>
      <c r="Q88" s="40">
        <v>100.23652952502962</v>
      </c>
      <c r="R88" s="40">
        <v>365.9013148805609</v>
      </c>
      <c r="S88" s="56">
        <v>380.82119201952003</v>
      </c>
      <c r="T88" s="40">
        <v>36.588486350616819</v>
      </c>
      <c r="U88" s="40">
        <v>20.967833489169998</v>
      </c>
      <c r="V88" s="40">
        <v>11.333964048200002</v>
      </c>
      <c r="W88" s="40">
        <v>67.076449719645922</v>
      </c>
      <c r="X88" s="52">
        <v>244.85445841188724</v>
      </c>
    </row>
    <row r="89" spans="1:24" x14ac:dyDescent="0.2">
      <c r="A89" s="51"/>
      <c r="B89" s="39">
        <v>84</v>
      </c>
      <c r="C89" s="54">
        <v>296</v>
      </c>
      <c r="D89" s="39">
        <v>24</v>
      </c>
      <c r="E89" s="39">
        <v>3</v>
      </c>
      <c r="F89" s="39">
        <v>241</v>
      </c>
      <c r="G89" s="55">
        <v>28</v>
      </c>
      <c r="H89" s="54">
        <v>208.77484099999998</v>
      </c>
      <c r="I89" s="39">
        <v>32.396096200000002</v>
      </c>
      <c r="J89" s="39">
        <v>22.947234600000002</v>
      </c>
      <c r="K89" s="39">
        <v>129.58438699999999</v>
      </c>
      <c r="L89" s="55">
        <v>23.757137299999997</v>
      </c>
      <c r="M89" s="39">
        <v>288.99999998863996</v>
      </c>
      <c r="N89" s="39">
        <v>41.023224146038473</v>
      </c>
      <c r="O89" s="40">
        <v>3.8791946307200003</v>
      </c>
      <c r="P89" s="40">
        <v>2.4244966442</v>
      </c>
      <c r="Q89" s="40">
        <v>6.2808720175610482</v>
      </c>
      <c r="R89" s="40">
        <v>235.39221255012049</v>
      </c>
      <c r="S89" s="56">
        <v>116.37583892160001</v>
      </c>
      <c r="T89" s="40">
        <v>9.176247506350709</v>
      </c>
      <c r="U89" s="40">
        <v>0.48489932884000003</v>
      </c>
      <c r="V89" s="40">
        <v>0.48489932884000003</v>
      </c>
      <c r="W89" s="40">
        <v>2.7608193686768199</v>
      </c>
      <c r="X89" s="52">
        <v>103.46897338889246</v>
      </c>
    </row>
    <row r="90" spans="1:24" x14ac:dyDescent="0.2">
      <c r="A90" s="53"/>
      <c r="B90" s="39">
        <v>85</v>
      </c>
      <c r="C90" s="54">
        <v>573</v>
      </c>
      <c r="D90" s="39">
        <v>172</v>
      </c>
      <c r="E90" s="39">
        <v>61</v>
      </c>
      <c r="F90" s="39">
        <v>271</v>
      </c>
      <c r="G90" s="55">
        <v>35</v>
      </c>
      <c r="H90" s="54">
        <v>480.4336763</v>
      </c>
      <c r="I90" s="39">
        <v>74.550057590000009</v>
      </c>
      <c r="J90" s="39">
        <v>52.806290130000001</v>
      </c>
      <c r="K90" s="39">
        <v>298.20022839999996</v>
      </c>
      <c r="L90" s="55">
        <v>54.670041380000001</v>
      </c>
      <c r="M90" s="39">
        <v>9.9999999940800013</v>
      </c>
      <c r="N90" s="39">
        <v>1.4194887239918776</v>
      </c>
      <c r="O90" s="40">
        <v>0.13422818784000001</v>
      </c>
      <c r="P90" s="40">
        <v>8.3892617400000008E-2</v>
      </c>
      <c r="Q90" s="40">
        <v>0</v>
      </c>
      <c r="R90" s="40">
        <v>8.362390464848124</v>
      </c>
      <c r="S90" s="56">
        <v>4.0268456352000008</v>
      </c>
      <c r="T90" s="40">
        <v>0.3175172145771305</v>
      </c>
      <c r="U90" s="40">
        <v>1.6778523480000002E-2</v>
      </c>
      <c r="V90" s="40">
        <v>1.6778523480000002E-2</v>
      </c>
      <c r="W90" s="40">
        <v>0</v>
      </c>
      <c r="X90" s="52">
        <v>3.6757713736628705</v>
      </c>
    </row>
    <row r="91" spans="1:24" x14ac:dyDescent="0.2">
      <c r="A91" s="53"/>
      <c r="B91" s="39">
        <v>86</v>
      </c>
      <c r="C91" s="54">
        <v>0</v>
      </c>
      <c r="D91" s="39">
        <v>0</v>
      </c>
      <c r="E91" s="39">
        <v>0</v>
      </c>
      <c r="F91" s="39">
        <v>0</v>
      </c>
      <c r="G91" s="55">
        <v>0</v>
      </c>
      <c r="H91" s="54">
        <v>0</v>
      </c>
      <c r="I91" s="39">
        <v>0</v>
      </c>
      <c r="J91" s="39">
        <v>0</v>
      </c>
      <c r="K91" s="39">
        <v>0</v>
      </c>
      <c r="L91" s="55">
        <v>0</v>
      </c>
      <c r="M91" s="39">
        <v>0</v>
      </c>
      <c r="N91" s="39">
        <v>0</v>
      </c>
      <c r="O91" s="40">
        <v>0</v>
      </c>
      <c r="P91" s="40">
        <v>0</v>
      </c>
      <c r="Q91" s="40">
        <v>0</v>
      </c>
      <c r="R91" s="40">
        <v>0</v>
      </c>
      <c r="S91" s="56">
        <v>0</v>
      </c>
      <c r="T91" s="40">
        <v>0</v>
      </c>
      <c r="U91" s="40">
        <v>0</v>
      </c>
      <c r="V91" s="40">
        <v>0</v>
      </c>
      <c r="W91" s="40">
        <v>0</v>
      </c>
      <c r="X91" s="52">
        <v>0</v>
      </c>
    </row>
    <row r="92" spans="1:24" x14ac:dyDescent="0.2">
      <c r="A92" s="53"/>
      <c r="B92" s="39">
        <v>87</v>
      </c>
      <c r="C92" s="54">
        <v>0</v>
      </c>
      <c r="D92" s="39">
        <v>0</v>
      </c>
      <c r="E92" s="39">
        <v>0</v>
      </c>
      <c r="F92" s="39">
        <v>0</v>
      </c>
      <c r="G92" s="55">
        <v>0</v>
      </c>
      <c r="H92" s="54">
        <v>0</v>
      </c>
      <c r="I92" s="39">
        <v>0</v>
      </c>
      <c r="J92" s="39">
        <v>0</v>
      </c>
      <c r="K92" s="39">
        <v>0</v>
      </c>
      <c r="L92" s="55">
        <v>0</v>
      </c>
      <c r="M92" s="39">
        <v>0</v>
      </c>
      <c r="N92" s="39">
        <v>0</v>
      </c>
      <c r="O92" s="40">
        <v>0</v>
      </c>
      <c r="P92" s="40">
        <v>0</v>
      </c>
      <c r="Q92" s="40">
        <v>0</v>
      </c>
      <c r="R92" s="40">
        <v>0</v>
      </c>
      <c r="S92" s="56">
        <v>0</v>
      </c>
      <c r="T92" s="40">
        <v>0</v>
      </c>
      <c r="U92" s="40">
        <v>0</v>
      </c>
      <c r="V92" s="40">
        <v>0</v>
      </c>
      <c r="W92" s="40">
        <v>0</v>
      </c>
      <c r="X92" s="52">
        <v>0</v>
      </c>
    </row>
    <row r="93" spans="1:24" x14ac:dyDescent="0.2">
      <c r="A93" s="51"/>
      <c r="B93" s="39">
        <v>88</v>
      </c>
      <c r="C93" s="54">
        <v>922</v>
      </c>
      <c r="D93" s="39">
        <v>36</v>
      </c>
      <c r="E93" s="39">
        <v>8</v>
      </c>
      <c r="F93" s="39">
        <v>833</v>
      </c>
      <c r="G93" s="55">
        <v>17</v>
      </c>
      <c r="H93" s="54">
        <v>818.73313299999995</v>
      </c>
      <c r="I93" s="39">
        <v>58.397291899999999</v>
      </c>
      <c r="J93" s="39">
        <v>62.776571100000005</v>
      </c>
      <c r="K93" s="39">
        <v>697.55924100000004</v>
      </c>
      <c r="L93" s="55">
        <v>0</v>
      </c>
      <c r="M93" s="39">
        <v>855.99999995895996</v>
      </c>
      <c r="N93" s="39">
        <v>39.423146282692059</v>
      </c>
      <c r="O93" s="40">
        <v>7.9599639461600002</v>
      </c>
      <c r="P93" s="40">
        <v>4.2198357493800005</v>
      </c>
      <c r="Q93" s="40">
        <v>58.120195648595733</v>
      </c>
      <c r="R93" s="40">
        <v>746.27685833213229</v>
      </c>
      <c r="S93" s="56">
        <v>559.85583941429991</v>
      </c>
      <c r="T93" s="40">
        <v>21.605296357650733</v>
      </c>
      <c r="U93" s="40">
        <v>5.3904404179800007</v>
      </c>
      <c r="V93" s="40">
        <v>2.1530989444399999</v>
      </c>
      <c r="W93" s="40">
        <v>38.87829655178129</v>
      </c>
      <c r="X93" s="52">
        <v>491.82870714244797</v>
      </c>
    </row>
    <row r="94" spans="1:24" x14ac:dyDescent="0.2">
      <c r="A94" s="53"/>
      <c r="B94" s="39">
        <v>89</v>
      </c>
      <c r="C94" s="54">
        <v>1384</v>
      </c>
      <c r="D94" s="39">
        <v>64</v>
      </c>
      <c r="E94" s="39">
        <v>12</v>
      </c>
      <c r="F94" s="39">
        <v>1257</v>
      </c>
      <c r="G94" s="55">
        <v>34</v>
      </c>
      <c r="H94" s="54">
        <v>1391.2668939999999</v>
      </c>
      <c r="I94" s="39">
        <v>81.602707899999984</v>
      </c>
      <c r="J94" s="39">
        <v>152.22342680000003</v>
      </c>
      <c r="K94" s="39">
        <v>1157.4407389999999</v>
      </c>
      <c r="L94" s="55">
        <v>0</v>
      </c>
      <c r="M94" s="39">
        <v>1320.9999999596498</v>
      </c>
      <c r="N94" s="39">
        <v>62.9988759700054</v>
      </c>
      <c r="O94" s="40">
        <v>14.190815949049998</v>
      </c>
      <c r="P94" s="40">
        <v>13.52539821885</v>
      </c>
      <c r="Q94" s="40">
        <v>108.01412181366972</v>
      </c>
      <c r="R94" s="40">
        <v>1122.2707880080748</v>
      </c>
      <c r="S94" s="56">
        <v>826.83913453684988</v>
      </c>
      <c r="T94" s="40">
        <v>33.822093484303956</v>
      </c>
      <c r="U94" s="40">
        <v>9.0151055087000014</v>
      </c>
      <c r="V94" s="40">
        <v>5.6770570344999998</v>
      </c>
      <c r="W94" s="40">
        <v>71.363534456120419</v>
      </c>
      <c r="X94" s="52">
        <v>706.96134405322562</v>
      </c>
    </row>
    <row r="95" spans="1:24" x14ac:dyDescent="0.2">
      <c r="A95" s="53"/>
      <c r="B95" s="39">
        <v>90</v>
      </c>
      <c r="C95" s="54">
        <v>1004</v>
      </c>
      <c r="D95" s="39">
        <v>180</v>
      </c>
      <c r="E95" s="39">
        <v>40</v>
      </c>
      <c r="F95" s="39">
        <v>706</v>
      </c>
      <c r="G95" s="55">
        <v>58</v>
      </c>
      <c r="H95" s="54">
        <v>1001.4236320000001</v>
      </c>
      <c r="I95" s="39">
        <v>26.527778100000003</v>
      </c>
      <c r="J95" s="39">
        <v>29.843750499999999</v>
      </c>
      <c r="K95" s="39">
        <v>679.77431899999999</v>
      </c>
      <c r="L95" s="55">
        <v>49.739584500000007</v>
      </c>
      <c r="M95" s="39">
        <v>817.99999996416</v>
      </c>
      <c r="N95" s="39">
        <v>92.646180635475687</v>
      </c>
      <c r="O95" s="40">
        <v>13.474806200959998</v>
      </c>
      <c r="P95" s="40">
        <v>6.3410852710400007</v>
      </c>
      <c r="Q95" s="40">
        <v>25.587555295955468</v>
      </c>
      <c r="R95" s="40">
        <v>679.95037256072874</v>
      </c>
      <c r="S95" s="56">
        <v>487.47093021120003</v>
      </c>
      <c r="T95" s="40">
        <v>54.705363803804673</v>
      </c>
      <c r="U95" s="40">
        <v>7.1337209299200008</v>
      </c>
      <c r="V95" s="40">
        <v>4.7558139532799997</v>
      </c>
      <c r="W95" s="40">
        <v>15.263798449620969</v>
      </c>
      <c r="X95" s="52">
        <v>405.61223307457436</v>
      </c>
    </row>
    <row r="96" spans="1:24" x14ac:dyDescent="0.2">
      <c r="A96" s="53"/>
      <c r="B96" s="39">
        <v>91</v>
      </c>
      <c r="C96" s="54">
        <v>891</v>
      </c>
      <c r="D96" s="39">
        <v>65</v>
      </c>
      <c r="E96" s="39">
        <v>42</v>
      </c>
      <c r="F96" s="39">
        <v>671</v>
      </c>
      <c r="G96" s="55">
        <v>87</v>
      </c>
      <c r="H96" s="54">
        <v>867.65878700000007</v>
      </c>
      <c r="I96" s="39">
        <v>43.902934000000002</v>
      </c>
      <c r="J96" s="39">
        <v>15.156249900000001</v>
      </c>
      <c r="K96" s="39">
        <v>580.55653500000005</v>
      </c>
      <c r="L96" s="55">
        <v>73.949556199999989</v>
      </c>
      <c r="M96" s="39">
        <v>807.99999992931998</v>
      </c>
      <c r="N96" s="39">
        <v>66.855690302401982</v>
      </c>
      <c r="O96" s="40">
        <v>12.595141112020002</v>
      </c>
      <c r="P96" s="40">
        <v>12.48577263968</v>
      </c>
      <c r="Q96" s="40">
        <v>21.00267420831474</v>
      </c>
      <c r="R96" s="40">
        <v>695.06072166690319</v>
      </c>
      <c r="S96" s="56">
        <v>471.47550824449996</v>
      </c>
      <c r="T96" s="40">
        <v>29.827246159433987</v>
      </c>
      <c r="U96" s="40">
        <v>5.2291289509399999</v>
      </c>
      <c r="V96" s="40">
        <v>5.3822935519599993</v>
      </c>
      <c r="W96" s="40">
        <v>12.6386347708294</v>
      </c>
      <c r="X96" s="52">
        <v>418.39820481133654</v>
      </c>
    </row>
    <row r="97" spans="1:24" x14ac:dyDescent="0.2">
      <c r="A97" s="51"/>
      <c r="B97" s="39">
        <v>92</v>
      </c>
      <c r="C97" s="54">
        <v>1898</v>
      </c>
      <c r="D97" s="39">
        <v>184</v>
      </c>
      <c r="E97" s="39">
        <v>50</v>
      </c>
      <c r="F97" s="39">
        <v>1439</v>
      </c>
      <c r="G97" s="55">
        <v>107</v>
      </c>
      <c r="H97" s="54">
        <v>1651.75608517</v>
      </c>
      <c r="I97" s="39">
        <v>189.69939380000002</v>
      </c>
      <c r="J97" s="39">
        <v>9.2157564999999997E-2</v>
      </c>
      <c r="K97" s="39">
        <v>1275.18957718</v>
      </c>
      <c r="L97" s="55">
        <v>121.40627099099999</v>
      </c>
      <c r="M97" s="39">
        <v>1619.99999993093</v>
      </c>
      <c r="N97" s="39">
        <v>154.16515438871767</v>
      </c>
      <c r="O97" s="40">
        <v>27.760479040740002</v>
      </c>
      <c r="P97" s="40">
        <v>24.622754489959998</v>
      </c>
      <c r="Q97" s="40">
        <v>0</v>
      </c>
      <c r="R97" s="40">
        <v>1413.4516120115122</v>
      </c>
      <c r="S97" s="56">
        <v>965.74251492895007</v>
      </c>
      <c r="T97" s="40">
        <v>73.243112955023989</v>
      </c>
      <c r="U97" s="40">
        <v>14.017964071270001</v>
      </c>
      <c r="V97" s="40">
        <v>9.449101795999999</v>
      </c>
      <c r="W97" s="40">
        <v>0</v>
      </c>
      <c r="X97" s="52">
        <v>869.03233610665609</v>
      </c>
    </row>
    <row r="98" spans="1:24" x14ac:dyDescent="0.2">
      <c r="A98" s="53"/>
      <c r="B98" s="39">
        <v>93</v>
      </c>
      <c r="C98" s="54">
        <v>798</v>
      </c>
      <c r="D98" s="39">
        <v>53</v>
      </c>
      <c r="E98" s="39">
        <v>17</v>
      </c>
      <c r="F98" s="39">
        <v>661</v>
      </c>
      <c r="G98" s="55">
        <v>48</v>
      </c>
      <c r="H98" s="54">
        <v>698.28900399999998</v>
      </c>
      <c r="I98" s="39">
        <v>77.587668100000002</v>
      </c>
      <c r="J98" s="39">
        <v>41.632406700000004</v>
      </c>
      <c r="K98" s="39">
        <v>529.86699599999997</v>
      </c>
      <c r="L98" s="55">
        <v>18.923821010000001</v>
      </c>
      <c r="M98" s="39">
        <v>704.28715871487998</v>
      </c>
      <c r="N98" s="39">
        <v>73.797285709558594</v>
      </c>
      <c r="O98" s="40">
        <v>13.543983821440001</v>
      </c>
      <c r="P98" s="40">
        <v>19.95955510528</v>
      </c>
      <c r="Q98" s="40">
        <v>33.023283249327136</v>
      </c>
      <c r="R98" s="40">
        <v>563.96305082927427</v>
      </c>
      <c r="S98" s="56">
        <v>413.44792718079998</v>
      </c>
      <c r="T98" s="40">
        <v>37.295402455368318</v>
      </c>
      <c r="U98" s="40">
        <v>7.1284125375999992</v>
      </c>
      <c r="V98" s="40">
        <v>9.9797775526399999</v>
      </c>
      <c r="W98" s="40">
        <v>19.861129283678075</v>
      </c>
      <c r="X98" s="52">
        <v>339.18320535151361</v>
      </c>
    </row>
    <row r="99" spans="1:24" x14ac:dyDescent="0.2">
      <c r="A99" s="53"/>
      <c r="B99" s="39">
        <v>94</v>
      </c>
      <c r="C99" s="54">
        <v>1126</v>
      </c>
      <c r="D99" s="39">
        <v>71</v>
      </c>
      <c r="E99" s="39">
        <v>39</v>
      </c>
      <c r="F99" s="39">
        <v>903</v>
      </c>
      <c r="G99" s="55">
        <v>73</v>
      </c>
      <c r="H99" s="54">
        <v>1030.701339</v>
      </c>
      <c r="I99" s="39">
        <v>114.5223719</v>
      </c>
      <c r="J99" s="39">
        <v>61.4510291</v>
      </c>
      <c r="K99" s="39">
        <v>782.10400699999991</v>
      </c>
      <c r="L99" s="55">
        <v>27.932285800000002</v>
      </c>
      <c r="M99" s="39">
        <v>1079.9646106544799</v>
      </c>
      <c r="N99" s="39">
        <v>85.580868496606769</v>
      </c>
      <c r="O99" s="40">
        <v>15.505296655740002</v>
      </c>
      <c r="P99" s="40">
        <v>23.988181282080003</v>
      </c>
      <c r="Q99" s="40">
        <v>79.838859938140331</v>
      </c>
      <c r="R99" s="40">
        <v>875.05140428191271</v>
      </c>
      <c r="S99" s="56">
        <v>639.62440524416002</v>
      </c>
      <c r="T99" s="40">
        <v>35.932830960195759</v>
      </c>
      <c r="U99" s="40">
        <v>6.8287902899599997</v>
      </c>
      <c r="V99" s="40">
        <v>10.6677596846</v>
      </c>
      <c r="W99" s="40">
        <v>49.048365446132152</v>
      </c>
      <c r="X99" s="52">
        <v>537.14665886327202</v>
      </c>
    </row>
    <row r="100" spans="1:24" x14ac:dyDescent="0.2">
      <c r="A100" s="53"/>
      <c r="B100" s="39">
        <v>95</v>
      </c>
      <c r="C100" s="54">
        <v>895</v>
      </c>
      <c r="D100" s="39">
        <v>82</v>
      </c>
      <c r="E100" s="39">
        <v>17</v>
      </c>
      <c r="F100" s="39">
        <v>690</v>
      </c>
      <c r="G100" s="55">
        <v>52</v>
      </c>
      <c r="H100" s="54">
        <v>351.00966999999997</v>
      </c>
      <c r="I100" s="39">
        <v>12.889963</v>
      </c>
      <c r="J100" s="39">
        <v>6.9165659000000002</v>
      </c>
      <c r="K100" s="39">
        <v>258.029023</v>
      </c>
      <c r="L100" s="55">
        <v>68.143892999999991</v>
      </c>
      <c r="M100" s="39">
        <v>790.99999995514008</v>
      </c>
      <c r="N100" s="39">
        <v>72.80284361527508</v>
      </c>
      <c r="O100" s="40">
        <v>11.29407386137</v>
      </c>
      <c r="P100" s="40">
        <v>21.475514664490003</v>
      </c>
      <c r="Q100" s="40">
        <v>8.8864235110040308</v>
      </c>
      <c r="R100" s="40">
        <v>676.54114430300092</v>
      </c>
      <c r="S100" s="56">
        <v>491.37608460903004</v>
      </c>
      <c r="T100" s="40">
        <v>28.449834588442158</v>
      </c>
      <c r="U100" s="40">
        <v>8.1174973318799992</v>
      </c>
      <c r="V100" s="40">
        <v>12.19929209</v>
      </c>
      <c r="W100" s="40">
        <v>5.746570887787195</v>
      </c>
      <c r="X100" s="52">
        <v>436.86288971092063</v>
      </c>
    </row>
    <row r="101" spans="1:24" x14ac:dyDescent="0.2">
      <c r="A101" s="53"/>
      <c r="B101" s="39">
        <v>96</v>
      </c>
      <c r="C101" s="54">
        <v>1316</v>
      </c>
      <c r="D101" s="39">
        <v>74</v>
      </c>
      <c r="E101" s="39">
        <v>16</v>
      </c>
      <c r="F101" s="39">
        <v>1159</v>
      </c>
      <c r="G101" s="55">
        <v>23</v>
      </c>
      <c r="H101" s="54">
        <v>809.99999800000001</v>
      </c>
      <c r="I101" s="39">
        <v>75.000000999999997</v>
      </c>
      <c r="J101" s="39">
        <v>10.000000139999999</v>
      </c>
      <c r="K101" s="39">
        <v>644.99999600000001</v>
      </c>
      <c r="L101" s="55">
        <v>0</v>
      </c>
      <c r="M101" s="39">
        <v>1113.9999999449301</v>
      </c>
      <c r="N101" s="39">
        <v>59.736249567073735</v>
      </c>
      <c r="O101" s="40">
        <v>8.9438001779699974</v>
      </c>
      <c r="P101" s="40">
        <v>6.9562890273100004</v>
      </c>
      <c r="Q101" s="40">
        <v>17.075908577561997</v>
      </c>
      <c r="R101" s="40">
        <v>1021.2877525950144</v>
      </c>
      <c r="S101" s="56">
        <v>679.72881352571994</v>
      </c>
      <c r="T101" s="40">
        <v>30.974351627371561</v>
      </c>
      <c r="U101" s="40">
        <v>2.9812667259899999</v>
      </c>
      <c r="V101" s="40">
        <v>3.9750223013200001</v>
      </c>
      <c r="W101" s="40">
        <v>10.55438218322891</v>
      </c>
      <c r="X101" s="52">
        <v>631.24379068780945</v>
      </c>
    </row>
    <row r="102" spans="1:24" x14ac:dyDescent="0.2">
      <c r="A102" s="53"/>
      <c r="B102" s="39">
        <v>97</v>
      </c>
      <c r="C102" s="54">
        <v>1164</v>
      </c>
      <c r="D102" s="39">
        <v>129</v>
      </c>
      <c r="E102" s="39">
        <v>22</v>
      </c>
      <c r="F102" s="39">
        <v>962</v>
      </c>
      <c r="G102" s="55">
        <v>19</v>
      </c>
      <c r="H102" s="54">
        <v>822.74183100000005</v>
      </c>
      <c r="I102" s="39">
        <v>35.463010799999992</v>
      </c>
      <c r="J102" s="39">
        <v>18.913605499999996</v>
      </c>
      <c r="K102" s="39">
        <v>690.34660399999996</v>
      </c>
      <c r="L102" s="55">
        <v>18.913605499999996</v>
      </c>
      <c r="M102" s="39">
        <v>1051.9999999567397</v>
      </c>
      <c r="N102" s="39">
        <v>74.030648154174145</v>
      </c>
      <c r="O102" s="40">
        <v>8.7725476495000052</v>
      </c>
      <c r="P102" s="40">
        <v>6.9019479098299961</v>
      </c>
      <c r="Q102" s="40">
        <v>23.07596568090122</v>
      </c>
      <c r="R102" s="40">
        <v>939.21889056233454</v>
      </c>
      <c r="S102" s="56">
        <v>638.58030139852974</v>
      </c>
      <c r="T102" s="40">
        <v>36.620910723020984</v>
      </c>
      <c r="U102" s="40">
        <v>5.4145772851500027</v>
      </c>
      <c r="V102" s="40">
        <v>5.2664136640999999</v>
      </c>
      <c r="W102" s="40">
        <v>14.15546597972256</v>
      </c>
      <c r="X102" s="52">
        <v>577.12293374653655</v>
      </c>
    </row>
    <row r="103" spans="1:24" x14ac:dyDescent="0.2">
      <c r="A103" s="53"/>
      <c r="B103" s="39">
        <v>98</v>
      </c>
      <c r="C103" s="54">
        <v>1275</v>
      </c>
      <c r="D103" s="39">
        <v>82</v>
      </c>
      <c r="E103" s="39">
        <v>39</v>
      </c>
      <c r="F103" s="39">
        <v>1100</v>
      </c>
      <c r="G103" s="55">
        <v>24</v>
      </c>
      <c r="H103" s="54">
        <v>917.25816099999997</v>
      </c>
      <c r="I103" s="39">
        <v>39.536989599999998</v>
      </c>
      <c r="J103" s="39">
        <v>21.086394210000002</v>
      </c>
      <c r="K103" s="39">
        <v>769.65339899999992</v>
      </c>
      <c r="L103" s="55">
        <v>21.086394210000002</v>
      </c>
      <c r="M103" s="39">
        <v>1078.9999999612899</v>
      </c>
      <c r="N103" s="39">
        <v>108.3848853656358</v>
      </c>
      <c r="O103" s="40">
        <v>11.050675919909999</v>
      </c>
      <c r="P103" s="40">
        <v>7.3450191607100006</v>
      </c>
      <c r="Q103" s="40">
        <v>27.609089795084159</v>
      </c>
      <c r="R103" s="40">
        <v>924.61032971994996</v>
      </c>
      <c r="S103" s="56">
        <v>626.72559110017994</v>
      </c>
      <c r="T103" s="40">
        <v>51.476420628852338</v>
      </c>
      <c r="U103" s="40">
        <v>7.1616792134799994</v>
      </c>
      <c r="V103" s="40">
        <v>2.8982310496700001</v>
      </c>
      <c r="W103" s="40">
        <v>16.232746310882789</v>
      </c>
      <c r="X103" s="52">
        <v>548.95651389729483</v>
      </c>
    </row>
    <row r="104" spans="1:24" x14ac:dyDescent="0.2">
      <c r="A104" s="51"/>
      <c r="B104" s="39">
        <v>99</v>
      </c>
      <c r="C104" s="54">
        <v>550</v>
      </c>
      <c r="D104" s="39">
        <v>94</v>
      </c>
      <c r="E104" s="39">
        <v>56</v>
      </c>
      <c r="F104" s="39">
        <v>277</v>
      </c>
      <c r="G104" s="55">
        <v>105</v>
      </c>
      <c r="H104" s="54">
        <v>365</v>
      </c>
      <c r="I104" s="39">
        <v>180</v>
      </c>
      <c r="J104" s="39">
        <v>35</v>
      </c>
      <c r="K104" s="39">
        <v>100</v>
      </c>
      <c r="L104" s="55">
        <v>35</v>
      </c>
      <c r="M104" s="39">
        <v>229.76744185564002</v>
      </c>
      <c r="N104" s="39">
        <v>24.075710232052554</v>
      </c>
      <c r="O104" s="40">
        <v>4.4186046510699999</v>
      </c>
      <c r="P104" s="40">
        <v>6.5116279068400003</v>
      </c>
      <c r="Q104" s="40">
        <v>50.493721979990454</v>
      </c>
      <c r="R104" s="40">
        <v>144.26777708568702</v>
      </c>
      <c r="S104" s="56">
        <v>134.88372092740002</v>
      </c>
      <c r="T104" s="40">
        <v>12.167294418349138</v>
      </c>
      <c r="U104" s="40">
        <v>2.3255813953</v>
      </c>
      <c r="V104" s="40">
        <v>3.2558139534200001</v>
      </c>
      <c r="W104" s="40">
        <v>30.368341411937635</v>
      </c>
      <c r="X104" s="52">
        <v>86.766689748393247</v>
      </c>
    </row>
    <row r="105" spans="1:24" x14ac:dyDescent="0.2">
      <c r="A105" s="53"/>
      <c r="B105" s="39">
        <v>100</v>
      </c>
      <c r="C105" s="54">
        <v>0</v>
      </c>
      <c r="D105" s="39">
        <v>0</v>
      </c>
      <c r="E105" s="39">
        <v>0</v>
      </c>
      <c r="F105" s="39">
        <v>0</v>
      </c>
      <c r="G105" s="55">
        <v>0</v>
      </c>
      <c r="H105" s="54">
        <v>0</v>
      </c>
      <c r="I105" s="39">
        <v>0</v>
      </c>
      <c r="J105" s="39">
        <v>0</v>
      </c>
      <c r="K105" s="39">
        <v>0</v>
      </c>
      <c r="L105" s="55">
        <v>0</v>
      </c>
      <c r="M105" s="39">
        <v>0</v>
      </c>
      <c r="N105" s="39">
        <v>0</v>
      </c>
      <c r="O105" s="40">
        <v>0</v>
      </c>
      <c r="P105" s="40">
        <v>0</v>
      </c>
      <c r="Q105" s="40">
        <v>0</v>
      </c>
      <c r="R105" s="40">
        <v>0</v>
      </c>
      <c r="S105" s="56">
        <v>0</v>
      </c>
      <c r="T105" s="40">
        <v>0</v>
      </c>
      <c r="U105" s="40">
        <v>0</v>
      </c>
      <c r="V105" s="40">
        <v>0</v>
      </c>
      <c r="W105" s="40">
        <v>0</v>
      </c>
      <c r="X105" s="52">
        <v>0</v>
      </c>
    </row>
    <row r="106" spans="1:24" x14ac:dyDescent="0.2">
      <c r="A106" s="53"/>
      <c r="B106" s="39">
        <v>101</v>
      </c>
      <c r="C106" s="54">
        <v>2483</v>
      </c>
      <c r="D106" s="39">
        <v>682</v>
      </c>
      <c r="E106" s="39">
        <v>151</v>
      </c>
      <c r="F106" s="39">
        <v>594</v>
      </c>
      <c r="G106" s="55">
        <v>902</v>
      </c>
      <c r="H106" s="54">
        <v>1964.9999989000003</v>
      </c>
      <c r="I106" s="39">
        <v>265.00000220999999</v>
      </c>
      <c r="J106" s="39">
        <v>150.00000234000001</v>
      </c>
      <c r="K106" s="39">
        <v>600.00001250000003</v>
      </c>
      <c r="L106" s="55">
        <v>705.00000809999995</v>
      </c>
      <c r="M106" s="39">
        <v>1330.3091300139604</v>
      </c>
      <c r="N106" s="39">
        <v>525.71250966649109</v>
      </c>
      <c r="O106" s="40">
        <v>41.662691937700004</v>
      </c>
      <c r="P106" s="40">
        <v>176.11093632048002</v>
      </c>
      <c r="Q106" s="40">
        <v>121.22718816342574</v>
      </c>
      <c r="R106" s="40">
        <v>465.59580392586304</v>
      </c>
      <c r="S106" s="56">
        <v>631.32994072105998</v>
      </c>
      <c r="T106" s="40">
        <v>238.26967888440882</v>
      </c>
      <c r="U106" s="40">
        <v>8.2227872747599999</v>
      </c>
      <c r="V106" s="40">
        <v>81.377619986699997</v>
      </c>
      <c r="W106" s="40">
        <v>62.244094309964694</v>
      </c>
      <c r="X106" s="52">
        <v>241.21576026522646</v>
      </c>
    </row>
    <row r="107" spans="1:24" x14ac:dyDescent="0.2">
      <c r="A107" s="53"/>
      <c r="B107" s="39">
        <v>102</v>
      </c>
      <c r="C107" s="54">
        <v>2782</v>
      </c>
      <c r="D107" s="39">
        <v>1059</v>
      </c>
      <c r="E107" s="39">
        <v>244</v>
      </c>
      <c r="F107" s="39">
        <v>456</v>
      </c>
      <c r="G107" s="55">
        <v>842</v>
      </c>
      <c r="H107" s="54">
        <v>2035.0000149999998</v>
      </c>
      <c r="I107" s="39">
        <v>710.0000050000001</v>
      </c>
      <c r="J107" s="39">
        <v>240.00000359999999</v>
      </c>
      <c r="K107" s="39">
        <v>210.00000229999995</v>
      </c>
      <c r="L107" s="55">
        <v>770.00000499999999</v>
      </c>
      <c r="M107" s="39">
        <v>1858.0012787123999</v>
      </c>
      <c r="N107" s="39">
        <v>892.8213075489715</v>
      </c>
      <c r="O107" s="40">
        <v>40.837991548799998</v>
      </c>
      <c r="P107" s="40">
        <v>169.05208347540002</v>
      </c>
      <c r="Q107" s="40">
        <v>352.60702583876252</v>
      </c>
      <c r="R107" s="40">
        <v>402.68287030046599</v>
      </c>
      <c r="S107" s="56">
        <v>855.86857608401999</v>
      </c>
      <c r="T107" s="40">
        <v>404.30629362909531</v>
      </c>
      <c r="U107" s="40">
        <v>26.916771463780002</v>
      </c>
      <c r="V107" s="40">
        <v>53.656999334369999</v>
      </c>
      <c r="W107" s="40">
        <v>173.32618770194151</v>
      </c>
      <c r="X107" s="52">
        <v>197.6623239548332</v>
      </c>
    </row>
    <row r="108" spans="1:24" x14ac:dyDescent="0.2">
      <c r="A108" s="51"/>
      <c r="B108" s="39">
        <v>103</v>
      </c>
      <c r="C108" s="54">
        <v>1399</v>
      </c>
      <c r="D108" s="39">
        <v>492</v>
      </c>
      <c r="E108" s="39">
        <v>107</v>
      </c>
      <c r="F108" s="39">
        <v>138</v>
      </c>
      <c r="G108" s="55">
        <v>526</v>
      </c>
      <c r="H108" s="54">
        <v>885.00002999999992</v>
      </c>
      <c r="I108" s="39">
        <v>535.00000399999999</v>
      </c>
      <c r="J108" s="39">
        <v>159.99999800000001</v>
      </c>
      <c r="K108" s="39">
        <v>45.000000100000001</v>
      </c>
      <c r="L108" s="55">
        <v>145.00000399999999</v>
      </c>
      <c r="M108" s="39">
        <v>907.99999999120996</v>
      </c>
      <c r="N108" s="39">
        <v>414.13970374903113</v>
      </c>
      <c r="O108" s="40">
        <v>16.13844714671</v>
      </c>
      <c r="P108" s="40">
        <v>139.30028063476001</v>
      </c>
      <c r="Q108" s="40">
        <v>245.54515164952369</v>
      </c>
      <c r="R108" s="40">
        <v>92.876416811185294</v>
      </c>
      <c r="S108" s="56">
        <v>417.05144994918999</v>
      </c>
      <c r="T108" s="40">
        <v>187.21383868106886</v>
      </c>
      <c r="U108" s="40">
        <v>8.4939195508999994</v>
      </c>
      <c r="V108" s="40">
        <v>60.306828811390005</v>
      </c>
      <c r="W108" s="40">
        <v>116.84190550628782</v>
      </c>
      <c r="X108" s="52">
        <v>44.194957399543355</v>
      </c>
    </row>
    <row r="109" spans="1:24" x14ac:dyDescent="0.2">
      <c r="A109" s="53"/>
      <c r="B109" s="39">
        <v>104</v>
      </c>
      <c r="C109" s="54">
        <v>0</v>
      </c>
      <c r="D109" s="39">
        <v>0</v>
      </c>
      <c r="E109" s="39">
        <v>0</v>
      </c>
      <c r="F109" s="39">
        <v>0</v>
      </c>
      <c r="G109" s="55">
        <v>0</v>
      </c>
      <c r="H109" s="54">
        <v>0</v>
      </c>
      <c r="I109" s="39">
        <v>0</v>
      </c>
      <c r="J109" s="39">
        <v>0</v>
      </c>
      <c r="K109" s="39">
        <v>0</v>
      </c>
      <c r="L109" s="55">
        <v>0</v>
      </c>
      <c r="M109" s="39">
        <v>0</v>
      </c>
      <c r="N109" s="39">
        <v>0</v>
      </c>
      <c r="O109" s="40">
        <v>0</v>
      </c>
      <c r="P109" s="40">
        <v>0</v>
      </c>
      <c r="Q109" s="40">
        <v>0</v>
      </c>
      <c r="R109" s="40">
        <v>0</v>
      </c>
      <c r="S109" s="56">
        <v>0</v>
      </c>
      <c r="T109" s="40">
        <v>0</v>
      </c>
      <c r="U109" s="40">
        <v>0</v>
      </c>
      <c r="V109" s="40">
        <v>0</v>
      </c>
      <c r="W109" s="40">
        <v>0</v>
      </c>
      <c r="X109" s="52">
        <v>0</v>
      </c>
    </row>
    <row r="110" spans="1:24" x14ac:dyDescent="0.2">
      <c r="A110" s="53"/>
      <c r="B110" s="39">
        <v>105</v>
      </c>
      <c r="C110" s="54">
        <v>0</v>
      </c>
      <c r="D110" s="39">
        <v>0</v>
      </c>
      <c r="E110" s="39">
        <v>0</v>
      </c>
      <c r="F110" s="39">
        <v>0</v>
      </c>
      <c r="G110" s="55">
        <v>0</v>
      </c>
      <c r="H110" s="54">
        <v>-2.2204460492503131E-16</v>
      </c>
      <c r="I110" s="39">
        <v>-2.2204460492503131E-16</v>
      </c>
      <c r="J110" s="39">
        <v>-1.3877787807814457E-17</v>
      </c>
      <c r="K110" s="39">
        <v>0</v>
      </c>
      <c r="L110" s="55">
        <v>-2.7755575615628914E-17</v>
      </c>
      <c r="M110" s="39">
        <v>0</v>
      </c>
      <c r="N110" s="39">
        <v>0</v>
      </c>
      <c r="O110" s="40">
        <v>0</v>
      </c>
      <c r="P110" s="40">
        <v>0</v>
      </c>
      <c r="Q110" s="40">
        <v>0</v>
      </c>
      <c r="R110" s="40">
        <v>0</v>
      </c>
      <c r="S110" s="56">
        <v>0</v>
      </c>
      <c r="T110" s="40">
        <v>0</v>
      </c>
      <c r="U110" s="40">
        <v>0</v>
      </c>
      <c r="V110" s="40">
        <v>0</v>
      </c>
      <c r="W110" s="40">
        <v>0</v>
      </c>
      <c r="X110" s="52">
        <v>0</v>
      </c>
    </row>
    <row r="111" spans="1:24" x14ac:dyDescent="0.2">
      <c r="A111" s="53"/>
      <c r="B111" s="39">
        <v>106</v>
      </c>
      <c r="C111" s="54">
        <v>0</v>
      </c>
      <c r="D111" s="39">
        <v>0</v>
      </c>
      <c r="E111" s="39">
        <v>0</v>
      </c>
      <c r="F111" s="39">
        <v>0</v>
      </c>
      <c r="G111" s="55">
        <v>0</v>
      </c>
      <c r="H111" s="54">
        <v>0</v>
      </c>
      <c r="I111" s="39">
        <v>0</v>
      </c>
      <c r="J111" s="39">
        <v>0</v>
      </c>
      <c r="K111" s="39">
        <v>0</v>
      </c>
      <c r="L111" s="55">
        <v>0</v>
      </c>
      <c r="M111" s="39">
        <v>0</v>
      </c>
      <c r="N111" s="39">
        <v>0</v>
      </c>
      <c r="O111" s="40">
        <v>0</v>
      </c>
      <c r="P111" s="40">
        <v>0</v>
      </c>
      <c r="Q111" s="40">
        <v>0</v>
      </c>
      <c r="R111" s="40">
        <v>0</v>
      </c>
      <c r="S111" s="56">
        <v>0</v>
      </c>
      <c r="T111" s="40">
        <v>0</v>
      </c>
      <c r="U111" s="40">
        <v>0</v>
      </c>
      <c r="V111" s="40">
        <v>0</v>
      </c>
      <c r="W111" s="40">
        <v>0</v>
      </c>
      <c r="X111" s="52">
        <v>0</v>
      </c>
    </row>
    <row r="112" spans="1:24" x14ac:dyDescent="0.2">
      <c r="A112" s="53"/>
      <c r="B112" s="39">
        <v>107</v>
      </c>
      <c r="C112" s="54">
        <v>0</v>
      </c>
      <c r="D112" s="39">
        <v>0</v>
      </c>
      <c r="E112" s="39">
        <v>0</v>
      </c>
      <c r="F112" s="39">
        <v>0</v>
      </c>
      <c r="G112" s="55">
        <v>0</v>
      </c>
      <c r="H112" s="54">
        <v>0</v>
      </c>
      <c r="I112" s="39">
        <v>0</v>
      </c>
      <c r="J112" s="39">
        <v>0</v>
      </c>
      <c r="K112" s="39">
        <v>0</v>
      </c>
      <c r="L112" s="55">
        <v>0</v>
      </c>
      <c r="M112" s="39">
        <v>0</v>
      </c>
      <c r="N112" s="39">
        <v>0</v>
      </c>
      <c r="O112" s="40">
        <v>0</v>
      </c>
      <c r="P112" s="40">
        <v>0</v>
      </c>
      <c r="Q112" s="40">
        <v>0</v>
      </c>
      <c r="R112" s="40">
        <v>0</v>
      </c>
      <c r="S112" s="56">
        <v>0</v>
      </c>
      <c r="T112" s="40">
        <v>0</v>
      </c>
      <c r="U112" s="40">
        <v>0</v>
      </c>
      <c r="V112" s="40">
        <v>0</v>
      </c>
      <c r="W112" s="40">
        <v>0</v>
      </c>
      <c r="X112" s="52">
        <v>0</v>
      </c>
    </row>
    <row r="113" spans="1:24" x14ac:dyDescent="0.2">
      <c r="A113" s="53"/>
      <c r="B113" s="39">
        <v>108</v>
      </c>
      <c r="C113" s="54">
        <v>2855</v>
      </c>
      <c r="D113" s="39">
        <v>1907</v>
      </c>
      <c r="E113" s="39">
        <v>185</v>
      </c>
      <c r="F113" s="39">
        <v>244</v>
      </c>
      <c r="G113" s="55">
        <v>435</v>
      </c>
      <c r="H113" s="54">
        <v>1929.4494949999998</v>
      </c>
      <c r="I113" s="39">
        <v>967.56597229999977</v>
      </c>
      <c r="J113" s="39">
        <v>89.481346152000043</v>
      </c>
      <c r="K113" s="39">
        <v>254.99544895999992</v>
      </c>
      <c r="L113" s="55">
        <v>261.89262743000006</v>
      </c>
      <c r="M113" s="39">
        <v>1441.9999998562205</v>
      </c>
      <c r="N113" s="39">
        <v>947.10806079226973</v>
      </c>
      <c r="O113" s="40">
        <v>29.842005673549998</v>
      </c>
      <c r="P113" s="40">
        <v>101.39167454070996</v>
      </c>
      <c r="Q113" s="40">
        <v>116.76281923270986</v>
      </c>
      <c r="R113" s="40">
        <v>246.06411308565828</v>
      </c>
      <c r="S113" s="56">
        <v>622.85430457380994</v>
      </c>
      <c r="T113" s="40">
        <v>392.50108638819376</v>
      </c>
      <c r="U113" s="40">
        <v>10.698202458760001</v>
      </c>
      <c r="V113" s="40">
        <v>35.774834433579997</v>
      </c>
      <c r="W113" s="40">
        <v>57.664737361081578</v>
      </c>
      <c r="X113" s="52">
        <v>125.77094745935622</v>
      </c>
    </row>
    <row r="114" spans="1:24" x14ac:dyDescent="0.2">
      <c r="A114" s="53"/>
      <c r="B114" s="39">
        <v>109</v>
      </c>
      <c r="C114" s="54">
        <v>2233</v>
      </c>
      <c r="D114" s="39">
        <v>1658</v>
      </c>
      <c r="E114" s="39">
        <v>163</v>
      </c>
      <c r="F114" s="39">
        <v>126</v>
      </c>
      <c r="G114" s="55">
        <v>200</v>
      </c>
      <c r="H114" s="54">
        <v>1104.235275</v>
      </c>
      <c r="I114" s="39">
        <v>571.83904289999998</v>
      </c>
      <c r="J114" s="39">
        <v>112.11573107000001</v>
      </c>
      <c r="K114" s="39">
        <v>85.035865220000005</v>
      </c>
      <c r="L114" s="55">
        <v>296.54161262000002</v>
      </c>
      <c r="M114" s="39">
        <v>1033.9999999139702</v>
      </c>
      <c r="N114" s="39">
        <v>769.48667075375783</v>
      </c>
      <c r="O114" s="40">
        <v>8.637487596479998</v>
      </c>
      <c r="P114" s="40">
        <v>39.567925787600004</v>
      </c>
      <c r="Q114" s="40">
        <v>132.60173763776115</v>
      </c>
      <c r="R114" s="40">
        <v>83.521441259255809</v>
      </c>
      <c r="S114" s="56">
        <v>450.59513206654998</v>
      </c>
      <c r="T114" s="40">
        <v>339.29037041422288</v>
      </c>
      <c r="U114" s="40">
        <v>1.9783962893799998</v>
      </c>
      <c r="V114" s="40">
        <v>16.913023973479998</v>
      </c>
      <c r="W114" s="40">
        <v>56.143325993259594</v>
      </c>
      <c r="X114" s="52">
        <v>36.198390925347077</v>
      </c>
    </row>
    <row r="115" spans="1:24" x14ac:dyDescent="0.2">
      <c r="A115" s="53"/>
      <c r="B115" s="39">
        <v>110</v>
      </c>
      <c r="C115" s="54">
        <v>1499</v>
      </c>
      <c r="D115" s="39">
        <v>961</v>
      </c>
      <c r="E115" s="39">
        <v>196</v>
      </c>
      <c r="F115" s="39">
        <v>79</v>
      </c>
      <c r="G115" s="55">
        <v>228</v>
      </c>
      <c r="H115" s="54">
        <v>1110.5573460000001</v>
      </c>
      <c r="I115" s="39">
        <v>603.68773659999999</v>
      </c>
      <c r="J115" s="39">
        <v>190.71714008000004</v>
      </c>
      <c r="K115" s="39">
        <v>160.02654659999999</v>
      </c>
      <c r="L115" s="55">
        <v>135.60406266000001</v>
      </c>
      <c r="M115" s="39">
        <v>824.99999993411996</v>
      </c>
      <c r="N115" s="39">
        <v>536.1287294365942</v>
      </c>
      <c r="O115" s="40">
        <v>9.4727005575599996</v>
      </c>
      <c r="P115" s="40">
        <v>41.794416687720002</v>
      </c>
      <c r="Q115" s="40">
        <v>134.76501585454915</v>
      </c>
      <c r="R115" s="40">
        <v>102.83913739769666</v>
      </c>
      <c r="S115" s="56">
        <v>383.95253596716003</v>
      </c>
      <c r="T115" s="40">
        <v>248.76205446999043</v>
      </c>
      <c r="U115" s="40">
        <v>3.3692389065599992</v>
      </c>
      <c r="V115" s="40">
        <v>17.260781661839999</v>
      </c>
      <c r="W115" s="40">
        <v>65.076552867195105</v>
      </c>
      <c r="X115" s="52">
        <v>49.483908061574439</v>
      </c>
    </row>
    <row r="116" spans="1:24" x14ac:dyDescent="0.2">
      <c r="A116" s="53"/>
      <c r="B116" s="39">
        <v>111</v>
      </c>
      <c r="C116" s="54">
        <v>1388</v>
      </c>
      <c r="D116" s="39">
        <v>770</v>
      </c>
      <c r="E116" s="39">
        <v>183</v>
      </c>
      <c r="F116" s="39">
        <v>62</v>
      </c>
      <c r="G116" s="55">
        <v>263</v>
      </c>
      <c r="H116" s="54">
        <v>928.95976900000005</v>
      </c>
      <c r="I116" s="39">
        <v>469.320246</v>
      </c>
      <c r="J116" s="39">
        <v>161.05005370000001</v>
      </c>
      <c r="K116" s="39">
        <v>113.77044770000001</v>
      </c>
      <c r="L116" s="55">
        <v>163.629918</v>
      </c>
      <c r="M116" s="39">
        <v>808.99999994465998</v>
      </c>
      <c r="N116" s="39">
        <v>512.7390768774037</v>
      </c>
      <c r="O116" s="40">
        <v>9.7516896849300014</v>
      </c>
      <c r="P116" s="40">
        <v>44.10314428161</v>
      </c>
      <c r="Q116" s="40">
        <v>153.13876869070523</v>
      </c>
      <c r="R116" s="40">
        <v>89.267320410011052</v>
      </c>
      <c r="S116" s="56">
        <v>371.02209812300998</v>
      </c>
      <c r="T116" s="40">
        <v>232.47945626274833</v>
      </c>
      <c r="U116" s="40">
        <v>3.8756391417000007</v>
      </c>
      <c r="V116" s="40">
        <v>17.565559799010003</v>
      </c>
      <c r="W116" s="40">
        <v>73.973265805501484</v>
      </c>
      <c r="X116" s="52">
        <v>43.128177114050217</v>
      </c>
    </row>
    <row r="118" spans="1:24" x14ac:dyDescent="0.2">
      <c r="B118" s="40"/>
      <c r="C118" s="40">
        <f t="shared" ref="C118:X118" si="0">SUM(C6:C117)</f>
        <v>91714</v>
      </c>
      <c r="D118" s="40">
        <f t="shared" si="0"/>
        <v>35417</v>
      </c>
      <c r="E118" s="40">
        <f t="shared" si="0"/>
        <v>7022</v>
      </c>
      <c r="F118" s="40">
        <f t="shared" si="0"/>
        <v>21637</v>
      </c>
      <c r="G118" s="40">
        <f t="shared" si="0"/>
        <v>23634</v>
      </c>
      <c r="H118" s="40">
        <f t="shared" si="0"/>
        <v>62177.152921190005</v>
      </c>
      <c r="I118" s="40">
        <f t="shared" si="0"/>
        <v>19746.491514410005</v>
      </c>
      <c r="J118" s="40">
        <f t="shared" si="0"/>
        <v>5823.3642617799997</v>
      </c>
      <c r="K118" s="40">
        <f t="shared" si="0"/>
        <v>17381.071804619998</v>
      </c>
      <c r="L118" s="40">
        <f t="shared" si="0"/>
        <v>16169.846114703003</v>
      </c>
      <c r="M118" s="40">
        <f t="shared" si="0"/>
        <v>57377.681442997702</v>
      </c>
      <c r="N118" s="40">
        <f t="shared" si="0"/>
        <v>23696.838212694318</v>
      </c>
      <c r="O118" s="40">
        <f t="shared" si="0"/>
        <v>1702.8029785448202</v>
      </c>
      <c r="P118" s="40">
        <f t="shared" si="0"/>
        <v>4670.7216602614881</v>
      </c>
      <c r="Q118" s="40">
        <f t="shared" si="0"/>
        <v>7781.2183219513154</v>
      </c>
      <c r="R118" s="40">
        <f t="shared" si="0"/>
        <v>19454.065278963935</v>
      </c>
      <c r="S118" s="40">
        <f t="shared" si="0"/>
        <v>28431.009934502676</v>
      </c>
      <c r="T118" s="40">
        <f t="shared" si="0"/>
        <v>10746.454929490123</v>
      </c>
      <c r="U118" s="40">
        <f t="shared" si="0"/>
        <v>744.10759390325006</v>
      </c>
      <c r="V118" s="40">
        <f t="shared" si="0"/>
        <v>1972.7566764845901</v>
      </c>
      <c r="W118" s="40">
        <f t="shared" si="0"/>
        <v>3824.9765201575165</v>
      </c>
      <c r="X118" s="40">
        <f t="shared" si="0"/>
        <v>11111.653783357606</v>
      </c>
    </row>
  </sheetData>
  <sheetProtection sheet="1" objects="1" scenarios="1" selectLockedCells="1"/>
  <protectedRanges>
    <protectedRange sqref="A6:A116" name="Range1"/>
  </protectedRanges>
  <mergeCells count="5">
    <mergeCell ref="C4:G4"/>
    <mergeCell ref="H4:L4"/>
    <mergeCell ref="S4:X4"/>
    <mergeCell ref="M4:R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zoomScaleNormal="100" workbookViewId="0">
      <selection activeCell="A33" sqref="A33:N38"/>
    </sheetView>
  </sheetViews>
  <sheetFormatPr defaultColWidth="9.140625" defaultRowHeight="12.75" x14ac:dyDescent="0.2"/>
  <cols>
    <col min="1" max="1" width="11.5703125" style="45" customWidth="1"/>
    <col min="2" max="2" width="13.7109375" style="45" customWidth="1"/>
    <col min="3" max="4" width="6.28515625" style="45" bestFit="1" customWidth="1"/>
    <col min="5" max="6" width="6.28515625" style="45" customWidth="1"/>
    <col min="7" max="7" width="10.140625" style="45" bestFit="1" customWidth="1"/>
    <col min="8" max="8" width="6.28515625" style="45" customWidth="1"/>
    <col min="9" max="9" width="10.140625" style="45" bestFit="1" customWidth="1"/>
    <col min="10" max="10" width="8" style="45" bestFit="1" customWidth="1"/>
    <col min="11" max="12" width="8" style="45" customWidth="1"/>
    <col min="13" max="13" width="13.140625" style="45" customWidth="1"/>
    <col min="14" max="14" width="8" style="45" bestFit="1" customWidth="1"/>
    <col min="15" max="15" width="9.140625" style="45" bestFit="1" customWidth="1"/>
    <col min="16" max="16" width="7.42578125" style="45" bestFit="1" customWidth="1"/>
    <col min="17" max="17" width="6.85546875" style="45" bestFit="1" customWidth="1"/>
    <col min="18" max="18" width="5.42578125" style="45" bestFit="1" customWidth="1"/>
    <col min="19" max="16384" width="9.140625" style="45"/>
  </cols>
  <sheetData>
    <row r="1" spans="1:14" s="48" customFormat="1" ht="15" x14ac:dyDescent="0.25">
      <c r="A1" s="47" t="s">
        <v>1</v>
      </c>
      <c r="B1" s="47"/>
      <c r="F1" s="49" t="s">
        <v>34</v>
      </c>
      <c r="G1" s="14">
        <f>H8/4</f>
        <v>22928.5</v>
      </c>
    </row>
    <row r="2" spans="1:14" s="48" customFormat="1" ht="15" x14ac:dyDescent="0.25">
      <c r="A2" s="47" t="s">
        <v>52</v>
      </c>
      <c r="B2" s="47"/>
    </row>
    <row r="3" spans="1:14" s="48" customFormat="1" ht="15" x14ac:dyDescent="0.25">
      <c r="A3" s="85" t="s">
        <v>2</v>
      </c>
      <c r="B3" s="85"/>
      <c r="C3" s="85"/>
      <c r="D3" s="85"/>
      <c r="E3" s="85"/>
      <c r="F3" s="85"/>
    </row>
    <row r="4" spans="1:14" s="48" customFormat="1" ht="15" x14ac:dyDescent="0.25">
      <c r="A4" s="85"/>
      <c r="B4" s="85"/>
      <c r="C4" s="85"/>
      <c r="D4" s="85"/>
      <c r="E4" s="85"/>
      <c r="F4" s="85"/>
    </row>
    <row r="5" spans="1:14" ht="13.5" thickBot="1" x14ac:dyDescent="0.25">
      <c r="A5" s="46"/>
      <c r="B5" s="46"/>
      <c r="C5" s="46"/>
      <c r="D5" s="46"/>
      <c r="E5" s="46"/>
      <c r="F5" s="46"/>
    </row>
    <row r="6" spans="1:14" ht="13.5" thickBot="1" x14ac:dyDescent="0.25">
      <c r="C6" s="67" t="s">
        <v>31</v>
      </c>
      <c r="D6" s="68"/>
      <c r="E6" s="68"/>
      <c r="F6" s="68"/>
      <c r="G6" s="68"/>
      <c r="H6" s="69"/>
      <c r="I6" s="91" t="s">
        <v>33</v>
      </c>
      <c r="J6" s="92"/>
      <c r="K6" s="92"/>
      <c r="L6" s="92"/>
      <c r="M6" s="92"/>
      <c r="N6" s="93"/>
    </row>
    <row r="7" spans="1:14" ht="13.5" thickBot="1" x14ac:dyDescent="0.25">
      <c r="A7" s="6" t="s">
        <v>30</v>
      </c>
      <c r="B7" s="6" t="s">
        <v>29</v>
      </c>
      <c r="C7" s="27">
        <v>1</v>
      </c>
      <c r="D7" s="28">
        <v>2</v>
      </c>
      <c r="E7" s="28">
        <v>3</v>
      </c>
      <c r="F7" s="28">
        <v>4</v>
      </c>
      <c r="G7" s="29" t="s">
        <v>3</v>
      </c>
      <c r="H7" s="29" t="s">
        <v>4</v>
      </c>
      <c r="I7" s="27">
        <f>C7</f>
        <v>1</v>
      </c>
      <c r="J7" s="28">
        <f>D7</f>
        <v>2</v>
      </c>
      <c r="K7" s="28">
        <f>E7</f>
        <v>3</v>
      </c>
      <c r="L7" s="28">
        <f>F7</f>
        <v>4</v>
      </c>
      <c r="M7" s="29" t="s">
        <v>3</v>
      </c>
      <c r="N7" s="29" t="s">
        <v>4</v>
      </c>
    </row>
    <row r="8" spans="1:14" x14ac:dyDescent="0.2">
      <c r="A8" s="87" t="s">
        <v>17</v>
      </c>
      <c r="B8" s="30" t="s">
        <v>16</v>
      </c>
      <c r="C8" s="7">
        <f>SUMIF(Assignments!$A$6:$A$116,"=1",Assignments!$C$6:$C$116)</f>
        <v>0</v>
      </c>
      <c r="D8" s="8">
        <f>SUMIF(Assignments!$A$6:$A$116,"=2",Assignments!$C$6:$C$116)</f>
        <v>0</v>
      </c>
      <c r="E8" s="8">
        <f>SUMIF(Assignments!$A$6:$A$116,"=3",Assignments!$C$6:$C$116)</f>
        <v>0</v>
      </c>
      <c r="F8" s="8">
        <f>SUMIF(Assignments!$A$6:$A$116,"=4",Assignments!$C$6:$C$116)</f>
        <v>0</v>
      </c>
      <c r="G8" s="9">
        <f>H8-SUM(C8:F8)</f>
        <v>91714</v>
      </c>
      <c r="H8" s="9">
        <f>Assignments!C118</f>
        <v>91714</v>
      </c>
      <c r="I8" s="10"/>
      <c r="J8" s="11"/>
      <c r="K8" s="11"/>
      <c r="L8" s="11"/>
      <c r="M8" s="42"/>
      <c r="N8" s="12"/>
    </row>
    <row r="9" spans="1:14" ht="25.5" x14ac:dyDescent="0.2">
      <c r="A9" s="88"/>
      <c r="B9" s="31" t="s">
        <v>32</v>
      </c>
      <c r="C9" s="13">
        <f>C8-$G$1</f>
        <v>-22928.5</v>
      </c>
      <c r="D9" s="14">
        <f t="shared" ref="D9:F9" si="0">D8-$G$1</f>
        <v>-22928.5</v>
      </c>
      <c r="E9" s="14">
        <f t="shared" si="0"/>
        <v>-22928.5</v>
      </c>
      <c r="F9" s="14">
        <f t="shared" si="0"/>
        <v>-22928.5</v>
      </c>
      <c r="G9" s="15"/>
      <c r="H9" s="15">
        <f>MAX(C9:F9)-MIN(C9:F9)</f>
        <v>0</v>
      </c>
      <c r="I9" s="70">
        <f>C9/$G$1</f>
        <v>-1</v>
      </c>
      <c r="J9" s="71">
        <f t="shared" ref="J9:L9" si="1">D9/$G$1</f>
        <v>-1</v>
      </c>
      <c r="K9" s="71">
        <f t="shared" si="1"/>
        <v>-1</v>
      </c>
      <c r="L9" s="71">
        <f t="shared" si="1"/>
        <v>-1</v>
      </c>
      <c r="M9" s="43"/>
      <c r="N9" s="26">
        <f>H9/$G$1</f>
        <v>0</v>
      </c>
    </row>
    <row r="10" spans="1:14" x14ac:dyDescent="0.2">
      <c r="A10" s="88"/>
      <c r="B10" s="32" t="s">
        <v>21</v>
      </c>
      <c r="C10" s="13">
        <f>SUMIF(Assignments!$A$6:$A$116,"=1",Assignments!$D$6:$D$116)</f>
        <v>0</v>
      </c>
      <c r="D10" s="14">
        <f>SUMIF(Assignments!$A$6:$A$116,"=2",Assignments!$D$6:$D$116)</f>
        <v>0</v>
      </c>
      <c r="E10" s="14">
        <f>SUMIF(Assignments!$A$6:$A$116,"=3",Assignments!$D$6:$D$116)</f>
        <v>0</v>
      </c>
      <c r="F10" s="14">
        <f>SUMIF(Assignments!$A$6:$A$116,"=4",Assignments!$D$6:$D$116)</f>
        <v>0</v>
      </c>
      <c r="G10" s="15">
        <f t="shared" ref="G10:G21" si="2">H10-SUM(C10:F10)</f>
        <v>35417</v>
      </c>
      <c r="H10" s="15">
        <v>35417</v>
      </c>
      <c r="I10" s="16" t="e">
        <f t="shared" ref="I10:L13" si="3">C10/C$8</f>
        <v>#DIV/0!</v>
      </c>
      <c r="J10" s="17" t="e">
        <f t="shared" si="3"/>
        <v>#DIV/0!</v>
      </c>
      <c r="K10" s="17" t="e">
        <f t="shared" si="3"/>
        <v>#DIV/0!</v>
      </c>
      <c r="L10" s="17" t="e">
        <f t="shared" si="3"/>
        <v>#DIV/0!</v>
      </c>
      <c r="M10" s="43">
        <f>IF(G10&gt;0,G10/G$8,"")</f>
        <v>0.38616786968183703</v>
      </c>
      <c r="N10" s="18">
        <f>H10/H$8</f>
        <v>0.38616786968183703</v>
      </c>
    </row>
    <row r="11" spans="1:14" x14ac:dyDescent="0.2">
      <c r="A11" s="88"/>
      <c r="B11" s="32" t="s">
        <v>0</v>
      </c>
      <c r="C11" s="13">
        <f>SUMIF(Assignments!$A$6:$A$116,"=1",Assignments!$E$6:$E$116)</f>
        <v>0</v>
      </c>
      <c r="D11" s="14">
        <f>SUMIF(Assignments!$A$6:$A$116,"=2",Assignments!$E$6:$E$116)</f>
        <v>0</v>
      </c>
      <c r="E11" s="14">
        <f>SUMIF(Assignments!$A$6:$A$116,"=3",Assignments!$E$6:$E$116)</f>
        <v>0</v>
      </c>
      <c r="F11" s="14">
        <f>SUMIF(Assignments!$A$6:$A$116,"=4",Assignments!$E$6:$E$116)</f>
        <v>0</v>
      </c>
      <c r="G11" s="15">
        <f t="shared" si="2"/>
        <v>7022</v>
      </c>
      <c r="H11" s="15">
        <v>7022</v>
      </c>
      <c r="I11" s="16" t="e">
        <f t="shared" si="3"/>
        <v>#DIV/0!</v>
      </c>
      <c r="J11" s="17" t="e">
        <f t="shared" si="3"/>
        <v>#DIV/0!</v>
      </c>
      <c r="K11" s="17" t="e">
        <f t="shared" si="3"/>
        <v>#DIV/0!</v>
      </c>
      <c r="L11" s="17" t="e">
        <f t="shared" si="3"/>
        <v>#DIV/0!</v>
      </c>
      <c r="M11" s="43">
        <f>IF(G11&gt;0,G11/G$8,"")</f>
        <v>7.6564101445798893E-2</v>
      </c>
      <c r="N11" s="18">
        <f>H11/H$8</f>
        <v>7.6564101445798893E-2</v>
      </c>
    </row>
    <row r="12" spans="1:14" x14ac:dyDescent="0.2">
      <c r="A12" s="88"/>
      <c r="B12" s="32" t="s">
        <v>47</v>
      </c>
      <c r="C12" s="13">
        <f>SUMIF(Assignments!$A$6:$A$116,"=1",Assignments!$F$6:$F$116)</f>
        <v>0</v>
      </c>
      <c r="D12" s="14">
        <f>SUMIF(Assignments!$A$6:$A$116,"=2",Assignments!$F$6:$F$116)</f>
        <v>0</v>
      </c>
      <c r="E12" s="14">
        <f>SUMIF(Assignments!$A$6:$A$116,"=3",Assignments!$F$6:$F$116)</f>
        <v>0</v>
      </c>
      <c r="F12" s="14">
        <f>SUMIF(Assignments!$A$6:$A$116,"=4",Assignments!$F$6:$F$116)</f>
        <v>0</v>
      </c>
      <c r="G12" s="15">
        <f t="shared" si="2"/>
        <v>21637</v>
      </c>
      <c r="H12" s="15">
        <v>21637</v>
      </c>
      <c r="I12" s="16" t="e">
        <f t="shared" si="3"/>
        <v>#DIV/0!</v>
      </c>
      <c r="J12" s="17" t="e">
        <f t="shared" si="3"/>
        <v>#DIV/0!</v>
      </c>
      <c r="K12" s="17" t="e">
        <f t="shared" si="3"/>
        <v>#DIV/0!</v>
      </c>
      <c r="L12" s="17" t="e">
        <f t="shared" si="3"/>
        <v>#DIV/0!</v>
      </c>
      <c r="M12" s="43">
        <f>IF(G12&gt;0,G12/G$8,"")</f>
        <v>0.23591818043046864</v>
      </c>
      <c r="N12" s="18">
        <f>H12/H$8</f>
        <v>0.23591818043046864</v>
      </c>
    </row>
    <row r="13" spans="1:14" ht="13.5" thickBot="1" x14ac:dyDescent="0.25">
      <c r="A13" s="88"/>
      <c r="B13" s="32" t="s">
        <v>19</v>
      </c>
      <c r="C13" s="13">
        <f>SUMIF(Assignments!$A$6:$A$116,"=1",Assignments!$G$6:$G$116)</f>
        <v>0</v>
      </c>
      <c r="D13" s="14">
        <f>SUMIF(Assignments!$A$6:$A$116,"=2",Assignments!$G$6:$G$116)</f>
        <v>0</v>
      </c>
      <c r="E13" s="14">
        <f>SUMIF(Assignments!$A$6:$A$116,"=3",Assignments!$G$6:$G$116)</f>
        <v>0</v>
      </c>
      <c r="F13" s="14">
        <f>SUMIF(Assignments!$A$6:$A$116,"=4",Assignments!$G$6:$G$116)</f>
        <v>0</v>
      </c>
      <c r="G13" s="15">
        <f t="shared" si="2"/>
        <v>23634</v>
      </c>
      <c r="H13" s="15">
        <v>23634</v>
      </c>
      <c r="I13" s="16" t="e">
        <f t="shared" si="3"/>
        <v>#DIV/0!</v>
      </c>
      <c r="J13" s="17" t="e">
        <f t="shared" si="3"/>
        <v>#DIV/0!</v>
      </c>
      <c r="K13" s="17" t="e">
        <f t="shared" si="3"/>
        <v>#DIV/0!</v>
      </c>
      <c r="L13" s="17" t="e">
        <f t="shared" si="3"/>
        <v>#DIV/0!</v>
      </c>
      <c r="M13" s="34">
        <f>IF(G13&gt;0,G13/G$8,"")</f>
        <v>0.25769239156508278</v>
      </c>
      <c r="N13" s="18">
        <f>H13/H$8</f>
        <v>0.25769239156508278</v>
      </c>
    </row>
    <row r="14" spans="1:14" x14ac:dyDescent="0.2">
      <c r="A14" s="87" t="s">
        <v>22</v>
      </c>
      <c r="B14" s="30" t="s">
        <v>18</v>
      </c>
      <c r="C14" s="7">
        <f>SUMIF(Assignments!$A$6:$A$116,"=1",Assignments!$H$6:$H$116)</f>
        <v>0</v>
      </c>
      <c r="D14" s="8">
        <f>SUMIF(Assignments!$A$6:$A$116,"=2",Assignments!$H$6:$H$116)</f>
        <v>0</v>
      </c>
      <c r="E14" s="8">
        <f>SUMIF(Assignments!$A$6:$A$116,"=3",Assignments!$H$6:$H$116)</f>
        <v>0</v>
      </c>
      <c r="F14" s="8">
        <f>SUMIF(Assignments!$A$6:$A$116,"=4",Assignments!$H$6:$H$116)</f>
        <v>0</v>
      </c>
      <c r="G14" s="9">
        <f t="shared" si="2"/>
        <v>62177.152921190005</v>
      </c>
      <c r="H14" s="9">
        <v>62177.152921190005</v>
      </c>
      <c r="I14" s="10"/>
      <c r="J14" s="11"/>
      <c r="K14" s="11"/>
      <c r="L14" s="11"/>
      <c r="M14" s="44"/>
      <c r="N14" s="25"/>
    </row>
    <row r="15" spans="1:14" x14ac:dyDescent="0.2">
      <c r="A15" s="88"/>
      <c r="B15" s="32" t="s">
        <v>24</v>
      </c>
      <c r="C15" s="13">
        <f>SUMIF(Assignments!$A$6:$A$116,"=1",Assignments!$I$6:$I$116)</f>
        <v>0</v>
      </c>
      <c r="D15" s="14">
        <f>SUMIF(Assignments!$A$6:$A$116,"=2",Assignments!$I$6:$I$116)</f>
        <v>0</v>
      </c>
      <c r="E15" s="14">
        <f>SUMIF(Assignments!$A$6:$A$116,"=3",Assignments!$I$6:$I$116)</f>
        <v>0</v>
      </c>
      <c r="F15" s="14">
        <f>SUMIF(Assignments!$A$6:$A$116,"=4",Assignments!$I$6:$I$116)</f>
        <v>0</v>
      </c>
      <c r="G15" s="15">
        <f t="shared" si="2"/>
        <v>19746.491514410005</v>
      </c>
      <c r="H15" s="15">
        <v>19746.491514410005</v>
      </c>
      <c r="I15" s="16" t="e">
        <f t="shared" ref="I15:M18" si="4">C15/C$14</f>
        <v>#DIV/0!</v>
      </c>
      <c r="J15" s="17" t="e">
        <f t="shared" si="4"/>
        <v>#DIV/0!</v>
      </c>
      <c r="K15" s="17" t="e">
        <f t="shared" si="4"/>
        <v>#DIV/0!</v>
      </c>
      <c r="L15" s="17" t="e">
        <f t="shared" si="4"/>
        <v>#DIV/0!</v>
      </c>
      <c r="M15" s="43">
        <f t="shared" si="4"/>
        <v>0.31758436317338024</v>
      </c>
      <c r="N15" s="18">
        <f>H15/H$14</f>
        <v>0.31758436317338024</v>
      </c>
    </row>
    <row r="16" spans="1:14" x14ac:dyDescent="0.2">
      <c r="A16" s="88"/>
      <c r="B16" s="32" t="s">
        <v>25</v>
      </c>
      <c r="C16" s="13">
        <f>SUMIF(Assignments!$A$6:$A$116,"=1",Assignments!$J$6:$J$116)</f>
        <v>0</v>
      </c>
      <c r="D16" s="14">
        <f>SUMIF(Assignments!$A$6:$A$116,"=2",Assignments!$J$6:$J$116)</f>
        <v>0</v>
      </c>
      <c r="E16" s="14">
        <f>SUMIF(Assignments!$A$6:$A$116,"=3",Assignments!$J$6:$J$116)</f>
        <v>0</v>
      </c>
      <c r="F16" s="14">
        <f>SUMIF(Assignments!$A$6:$A$116,"=4",Assignments!$J$6:$J$116)</f>
        <v>0</v>
      </c>
      <c r="G16" s="15">
        <f t="shared" si="2"/>
        <v>5823.3642617799997</v>
      </c>
      <c r="H16" s="15">
        <v>5823.3642617799997</v>
      </c>
      <c r="I16" s="16" t="e">
        <f t="shared" si="4"/>
        <v>#DIV/0!</v>
      </c>
      <c r="J16" s="17" t="e">
        <f t="shared" si="4"/>
        <v>#DIV/0!</v>
      </c>
      <c r="K16" s="17" t="e">
        <f t="shared" si="4"/>
        <v>#DIV/0!</v>
      </c>
      <c r="L16" s="17" t="e">
        <f t="shared" si="4"/>
        <v>#DIV/0!</v>
      </c>
      <c r="M16" s="43">
        <f t="shared" si="4"/>
        <v>9.3657621621259443E-2</v>
      </c>
      <c r="N16" s="18">
        <f>H16/H$14</f>
        <v>9.3657621621259443E-2</v>
      </c>
    </row>
    <row r="17" spans="1:14" x14ac:dyDescent="0.2">
      <c r="A17" s="88"/>
      <c r="B17" s="32" t="s">
        <v>47</v>
      </c>
      <c r="C17" s="13">
        <f>SUMIF(Assignments!$A$6:$A$116,"=1",Assignments!$K$6:$K$116)</f>
        <v>0</v>
      </c>
      <c r="D17" s="14">
        <f>SUMIF(Assignments!$A$6:$A$116,"=2",Assignments!$K$6:$K$116)</f>
        <v>0</v>
      </c>
      <c r="E17" s="14">
        <f>SUMIF(Assignments!$A$6:$A$116,"=3",Assignments!$K$6:$K$116)</f>
        <v>0</v>
      </c>
      <c r="F17" s="14">
        <f>SUMIF(Assignments!$A$6:$A$116,"=4",Assignments!$K$6:$K$116)</f>
        <v>0</v>
      </c>
      <c r="G17" s="15">
        <f t="shared" si="2"/>
        <v>17381.071804619998</v>
      </c>
      <c r="H17" s="15">
        <v>17381.071804619998</v>
      </c>
      <c r="I17" s="16" t="e">
        <f t="shared" si="4"/>
        <v>#DIV/0!</v>
      </c>
      <c r="J17" s="17" t="e">
        <f t="shared" si="4"/>
        <v>#DIV/0!</v>
      </c>
      <c r="K17" s="17" t="e">
        <f t="shared" si="4"/>
        <v>#DIV/0!</v>
      </c>
      <c r="L17" s="17" t="e">
        <f t="shared" si="4"/>
        <v>#DIV/0!</v>
      </c>
      <c r="M17" s="43">
        <f t="shared" si="4"/>
        <v>0.27954113348757914</v>
      </c>
      <c r="N17" s="18">
        <f>H17/H$14</f>
        <v>0.27954113348757914</v>
      </c>
    </row>
    <row r="18" spans="1:14" ht="13.5" thickBot="1" x14ac:dyDescent="0.25">
      <c r="A18" s="88"/>
      <c r="B18" s="32" t="s">
        <v>26</v>
      </c>
      <c r="C18" s="13">
        <f>SUMIF(Assignments!$A$6:$A$116,"=1",Assignments!$L$6:$L$116)</f>
        <v>0</v>
      </c>
      <c r="D18" s="14">
        <f>SUMIF(Assignments!$A$6:$A$116,"=2",Assignments!$L$6:$L$116)</f>
        <v>0</v>
      </c>
      <c r="E18" s="14">
        <f>SUMIF(Assignments!$A$6:$A$116,"=3",Assignments!$L$6:$L$116)</f>
        <v>0</v>
      </c>
      <c r="F18" s="14">
        <f>SUMIF(Assignments!$A$6:$A$116,"=4",Assignments!$L$6:$L$116)</f>
        <v>0</v>
      </c>
      <c r="G18" s="15">
        <f t="shared" si="2"/>
        <v>16169.846114703003</v>
      </c>
      <c r="H18" s="15">
        <v>16169.846114703003</v>
      </c>
      <c r="I18" s="16" t="e">
        <f t="shared" si="4"/>
        <v>#DIV/0!</v>
      </c>
      <c r="J18" s="17" t="e">
        <f t="shared" si="4"/>
        <v>#DIV/0!</v>
      </c>
      <c r="K18" s="17" t="e">
        <f t="shared" si="4"/>
        <v>#DIV/0!</v>
      </c>
      <c r="L18" s="17" t="e">
        <f t="shared" si="4"/>
        <v>#DIV/0!</v>
      </c>
      <c r="M18" s="34">
        <f t="shared" si="4"/>
        <v>0.26006089624589923</v>
      </c>
      <c r="N18" s="18">
        <f>H18/H$14</f>
        <v>0.26006089624589923</v>
      </c>
    </row>
    <row r="19" spans="1:14" x14ac:dyDescent="0.2">
      <c r="A19" s="87" t="s">
        <v>48</v>
      </c>
      <c r="B19" s="30" t="s">
        <v>35</v>
      </c>
      <c r="C19" s="7">
        <f>SUMIF(Assignments!$A$6:$A$116,"=1",Assignments!$M$6:$M$116)</f>
        <v>0</v>
      </c>
      <c r="D19" s="8">
        <f>SUMIF(Assignments!$A$6:$A$116,"=2",Assignments!$M$6:$M$116)</f>
        <v>0</v>
      </c>
      <c r="E19" s="8">
        <f>SUMIF(Assignments!$A$6:$A$116,"=3",Assignments!$M$6:$M$116)</f>
        <v>0</v>
      </c>
      <c r="F19" s="8">
        <f>SUMIF(Assignments!$A$6:$A$116,"=4",Assignments!$M$6:$M$116)</f>
        <v>0</v>
      </c>
      <c r="G19" s="9">
        <f t="shared" si="2"/>
        <v>57377.681442997702</v>
      </c>
      <c r="H19" s="9">
        <v>57377.681442997702</v>
      </c>
      <c r="I19" s="10"/>
      <c r="J19" s="11"/>
      <c r="K19" s="11"/>
      <c r="L19" s="11"/>
      <c r="M19" s="43"/>
      <c r="N19" s="25"/>
    </row>
    <row r="20" spans="1:14" x14ac:dyDescent="0.2">
      <c r="A20" s="88"/>
      <c r="B20" s="32" t="s">
        <v>37</v>
      </c>
      <c r="C20" s="13">
        <f>SUMIF(Assignments!$A$6:$A$116,"=1",Assignments!$N$6:$N$116)</f>
        <v>0</v>
      </c>
      <c r="D20" s="14">
        <f>SUMIF(Assignments!$A$6:$A$116,"=2",Assignments!$N$6:$N$116)</f>
        <v>0</v>
      </c>
      <c r="E20" s="14">
        <f>SUMIF(Assignments!$A$6:$A$116,"=3",Assignments!$N$6:$N$116)</f>
        <v>0</v>
      </c>
      <c r="F20" s="14">
        <f>SUMIF(Assignments!$A$6:$A$116,"=4",Assignments!$N$6:$N$116)</f>
        <v>0</v>
      </c>
      <c r="G20" s="15">
        <f t="shared" si="2"/>
        <v>23696.838212694318</v>
      </c>
      <c r="H20" s="15">
        <v>23696.838212694318</v>
      </c>
      <c r="I20" s="16" t="e">
        <f t="shared" ref="I20:J24" si="5">C20/C$19</f>
        <v>#DIV/0!</v>
      </c>
      <c r="J20" s="17" t="e">
        <f t="shared" si="5"/>
        <v>#DIV/0!</v>
      </c>
      <c r="K20" s="17" t="e">
        <f t="shared" ref="K20:M24" si="6">E20/E$19</f>
        <v>#DIV/0!</v>
      </c>
      <c r="L20" s="17" t="e">
        <f t="shared" si="6"/>
        <v>#DIV/0!</v>
      </c>
      <c r="M20" s="43">
        <f t="shared" si="6"/>
        <v>0.4129974864222446</v>
      </c>
      <c r="N20" s="18">
        <f>H20/H$19</f>
        <v>0.4129974864222446</v>
      </c>
    </row>
    <row r="21" spans="1:14" x14ac:dyDescent="0.2">
      <c r="A21" s="88"/>
      <c r="B21" s="32" t="s">
        <v>20</v>
      </c>
      <c r="C21" s="13">
        <f>SUMIF(Assignments!$A$6:$A$116,"=1",Assignments!$O$6:$O$116)</f>
        <v>0</v>
      </c>
      <c r="D21" s="14">
        <f>SUMIF(Assignments!$A$6:$A$116,"=2",Assignments!$O$6:$O$116)</f>
        <v>0</v>
      </c>
      <c r="E21" s="14">
        <f>SUMIF(Assignments!$A$6:$A$116,"=3",Assignments!$O$6:$O$116)</f>
        <v>0</v>
      </c>
      <c r="F21" s="14">
        <f>SUMIF(Assignments!$A$6:$A$116,"=4",Assignments!$O$6:$O$116)</f>
        <v>0</v>
      </c>
      <c r="G21" s="15">
        <f t="shared" si="2"/>
        <v>1702.8029785448202</v>
      </c>
      <c r="H21" s="15">
        <v>1702.8029785448202</v>
      </c>
      <c r="I21" s="16" t="e">
        <f t="shared" si="5"/>
        <v>#DIV/0!</v>
      </c>
      <c r="J21" s="17" t="e">
        <f t="shared" si="5"/>
        <v>#DIV/0!</v>
      </c>
      <c r="K21" s="17" t="e">
        <f t="shared" si="6"/>
        <v>#DIV/0!</v>
      </c>
      <c r="L21" s="17" t="e">
        <f t="shared" si="6"/>
        <v>#DIV/0!</v>
      </c>
      <c r="M21" s="43">
        <f t="shared" si="6"/>
        <v>2.9677096315515693E-2</v>
      </c>
      <c r="N21" s="18">
        <f>H21/H$19</f>
        <v>2.9677096315515693E-2</v>
      </c>
    </row>
    <row r="22" spans="1:14" x14ac:dyDescent="0.2">
      <c r="A22" s="89"/>
      <c r="B22" s="72" t="s">
        <v>59</v>
      </c>
      <c r="C22" s="73">
        <f>SUMIF(Assignments!$A$6:$A$116,"=1",Assignments!$P$6:$P$116)</f>
        <v>0</v>
      </c>
      <c r="D22" s="74">
        <f>SUMIF(Assignments!$A$6:$A$116,"=2",Assignments!$P$6:$P$116)</f>
        <v>0</v>
      </c>
      <c r="E22" s="74">
        <f>SUMIF(Assignments!$A$6:$A$116,"=3",Assignments!$P$6:$P$116)</f>
        <v>0</v>
      </c>
      <c r="F22" s="74">
        <f>SUMIF(Assignments!$A$6:$A$116,"=4",Assignments!$P$6:$P$116)</f>
        <v>0</v>
      </c>
      <c r="G22" s="75">
        <f t="shared" ref="G22:G23" si="7">H22-SUM(C22:F22)</f>
        <v>4670.7216602614881</v>
      </c>
      <c r="H22" s="75">
        <v>4670.7216602614881</v>
      </c>
      <c r="I22" s="76" t="e">
        <f t="shared" ref="I22:I23" si="8">C22/C$19</f>
        <v>#DIV/0!</v>
      </c>
      <c r="J22" s="77" t="e">
        <f t="shared" ref="J22:J23" si="9">D22/D$19</f>
        <v>#DIV/0!</v>
      </c>
      <c r="K22" s="77" t="e">
        <f t="shared" ref="K22:K23" si="10">E22/E$19</f>
        <v>#DIV/0!</v>
      </c>
      <c r="L22" s="77" t="e">
        <f t="shared" ref="L22:M23" si="11">F22/F$19</f>
        <v>#DIV/0!</v>
      </c>
      <c r="M22" s="43">
        <f t="shared" si="11"/>
        <v>8.1403109062565593E-2</v>
      </c>
      <c r="N22" s="78">
        <f t="shared" ref="N22:N23" si="12">H22/H$19</f>
        <v>8.1403109062565593E-2</v>
      </c>
    </row>
    <row r="23" spans="1:14" x14ac:dyDescent="0.2">
      <c r="A23" s="89"/>
      <c r="B23" s="72" t="s">
        <v>60</v>
      </c>
      <c r="C23" s="73">
        <f>SUMIF(Assignments!$A$6:$A$116,"=1",Assignments!$Q$6:$Q$116)</f>
        <v>0</v>
      </c>
      <c r="D23" s="74">
        <f>SUMIF(Assignments!$A$6:$A$116,"=2",Assignments!$Q$6:$Q$116)</f>
        <v>0</v>
      </c>
      <c r="E23" s="74">
        <f>SUMIF(Assignments!$A$6:$A$116,"=3",Assignments!$Q$6:$Q$116)</f>
        <v>0</v>
      </c>
      <c r="F23" s="74">
        <f>SUMIF(Assignments!$A$6:$A$116,"=4",Assignments!$Q$6:$Q$116)</f>
        <v>0</v>
      </c>
      <c r="G23" s="75">
        <f t="shared" si="7"/>
        <v>7781.2183219513154</v>
      </c>
      <c r="H23" s="75">
        <v>7781.2183219513154</v>
      </c>
      <c r="I23" s="76" t="e">
        <f t="shared" si="8"/>
        <v>#DIV/0!</v>
      </c>
      <c r="J23" s="77" t="e">
        <f t="shared" si="9"/>
        <v>#DIV/0!</v>
      </c>
      <c r="K23" s="77" t="e">
        <f t="shared" si="10"/>
        <v>#DIV/0!</v>
      </c>
      <c r="L23" s="77" t="e">
        <f t="shared" si="11"/>
        <v>#DIV/0!</v>
      </c>
      <c r="M23" s="43">
        <f t="shared" si="11"/>
        <v>0.13561402493549041</v>
      </c>
      <c r="N23" s="78">
        <f t="shared" si="12"/>
        <v>0.13561402493549041</v>
      </c>
    </row>
    <row r="24" spans="1:14" ht="13.5" thickBot="1" x14ac:dyDescent="0.25">
      <c r="A24" s="90"/>
      <c r="B24" s="33" t="s">
        <v>61</v>
      </c>
      <c r="C24" s="19">
        <f>SUMIF(Assignments!$A$6:$A$116,"=1",Assignments!$R$6:$R$116)</f>
        <v>0</v>
      </c>
      <c r="D24" s="20">
        <f>SUMIF(Assignments!$A$6:$A$116,"=2",Assignments!$R$6:$R$116)</f>
        <v>0</v>
      </c>
      <c r="E24" s="20">
        <f>SUMIF(Assignments!$A$6:$A$116,"=3",Assignments!$R$6:$R$116)</f>
        <v>0</v>
      </c>
      <c r="F24" s="20">
        <f>SUMIF(Assignments!$A$6:$A$116,"=4",Assignments!$R$6:$R$116)</f>
        <v>0</v>
      </c>
      <c r="G24" s="21">
        <f>H24-SUM(C24:F24)</f>
        <v>19454.065278963935</v>
      </c>
      <c r="H24" s="21">
        <v>19454.065278963935</v>
      </c>
      <c r="I24" s="22" t="e">
        <f t="shared" si="5"/>
        <v>#DIV/0!</v>
      </c>
      <c r="J24" s="23" t="e">
        <f t="shared" si="5"/>
        <v>#DIV/0!</v>
      </c>
      <c r="K24" s="23" t="e">
        <f t="shared" si="6"/>
        <v>#DIV/0!</v>
      </c>
      <c r="L24" s="23" t="e">
        <f t="shared" si="6"/>
        <v>#DIV/0!</v>
      </c>
      <c r="M24" s="43">
        <f t="shared" si="6"/>
        <v>0.33905283011985637</v>
      </c>
      <c r="N24" s="24">
        <f>H24/H$19</f>
        <v>0.33905283011985637</v>
      </c>
    </row>
    <row r="25" spans="1:14" x14ac:dyDescent="0.2">
      <c r="A25" s="87" t="s">
        <v>49</v>
      </c>
      <c r="B25" s="30" t="s">
        <v>36</v>
      </c>
      <c r="C25" s="7">
        <f>SUMIF(Assignments!$A$6:$A$116,"=1",Assignments!$S$6:$S$116)</f>
        <v>0</v>
      </c>
      <c r="D25" s="8">
        <f>SUMIF(Assignments!$A$6:$A$116,"=2",Assignments!$S$6:$S$116)</f>
        <v>0</v>
      </c>
      <c r="E25" s="8">
        <f>SUMIF(Assignments!$A$6:$A$116,"=3",Assignments!$S$6:$S$116)</f>
        <v>0</v>
      </c>
      <c r="F25" s="8">
        <f>SUMIF(Assignments!$A$6:$A$116,"=4",Assignments!$S$6:$S$116)</f>
        <v>0</v>
      </c>
      <c r="G25" s="9">
        <f>H25-SUM(C25:F25)</f>
        <v>28431.009934502676</v>
      </c>
      <c r="H25" s="9">
        <v>28431.009934502676</v>
      </c>
      <c r="I25" s="10"/>
      <c r="J25" s="11"/>
      <c r="K25" s="11"/>
      <c r="L25" s="11"/>
      <c r="M25" s="44"/>
      <c r="N25" s="25"/>
    </row>
    <row r="26" spans="1:14" x14ac:dyDescent="0.2">
      <c r="A26" s="88"/>
      <c r="B26" s="32" t="s">
        <v>37</v>
      </c>
      <c r="C26" s="13">
        <f>SUMIF(Assignments!$A$6:$A$116,"=1",Assignments!$T$6:$T$116)</f>
        <v>0</v>
      </c>
      <c r="D26" s="14">
        <f>SUMIF(Assignments!$A$6:$A$116,"=2",Assignments!$T$6:$T$116)</f>
        <v>0</v>
      </c>
      <c r="E26" s="14">
        <f>SUMIF(Assignments!$A$6:$A$116,"=3",Assignments!$T$6:$T$116)</f>
        <v>0</v>
      </c>
      <c r="F26" s="14">
        <f>SUMIF(Assignments!$A$6:$A$116,"=4",Assignments!$T$6:$T$116)</f>
        <v>0</v>
      </c>
      <c r="G26" s="15">
        <f>H26-SUM(C26:F26)</f>
        <v>10746.454929490123</v>
      </c>
      <c r="H26" s="15">
        <v>10746.454929490123</v>
      </c>
      <c r="I26" s="16" t="e">
        <f t="shared" ref="I26:J30" si="13">C26/C$25</f>
        <v>#DIV/0!</v>
      </c>
      <c r="J26" s="17" t="e">
        <f t="shared" si="13"/>
        <v>#DIV/0!</v>
      </c>
      <c r="K26" s="17" t="e">
        <f t="shared" ref="K26:M30" si="14">E26/E$25</f>
        <v>#DIV/0!</v>
      </c>
      <c r="L26" s="17" t="e">
        <f t="shared" si="14"/>
        <v>#DIV/0!</v>
      </c>
      <c r="M26" s="43">
        <f t="shared" si="14"/>
        <v>0.37798358040206931</v>
      </c>
      <c r="N26" s="18">
        <f>H26/H$25</f>
        <v>0.37798358040206931</v>
      </c>
    </row>
    <row r="27" spans="1:14" x14ac:dyDescent="0.2">
      <c r="A27" s="88"/>
      <c r="B27" s="32" t="s">
        <v>20</v>
      </c>
      <c r="C27" s="13">
        <f>SUMIF(Assignments!$A$6:$A$116,"=1",Assignments!$U$6:$U$116)</f>
        <v>0</v>
      </c>
      <c r="D27" s="14">
        <f>SUMIF(Assignments!$A$6:$A$116,"=2",Assignments!$U$6:$U$116)</f>
        <v>0</v>
      </c>
      <c r="E27" s="14">
        <f>SUMIF(Assignments!$A$6:$A$116,"=3",Assignments!$U$6:$U$116)</f>
        <v>0</v>
      </c>
      <c r="F27" s="14">
        <f>SUMIF(Assignments!$A$6:$A$116,"=4",Assignments!$U$6:$U$116)</f>
        <v>0</v>
      </c>
      <c r="G27" s="15">
        <f>H27-SUM(C27:F27)</f>
        <v>744.10759390325006</v>
      </c>
      <c r="H27" s="15">
        <v>744.10759390325006</v>
      </c>
      <c r="I27" s="16" t="e">
        <f t="shared" si="13"/>
        <v>#DIV/0!</v>
      </c>
      <c r="J27" s="17" t="e">
        <f t="shared" si="13"/>
        <v>#DIV/0!</v>
      </c>
      <c r="K27" s="17" t="e">
        <f t="shared" si="14"/>
        <v>#DIV/0!</v>
      </c>
      <c r="L27" s="17" t="e">
        <f t="shared" si="14"/>
        <v>#DIV/0!</v>
      </c>
      <c r="M27" s="43">
        <f t="shared" si="14"/>
        <v>2.6172394002797361E-2</v>
      </c>
      <c r="N27" s="18">
        <f>H27/H$25</f>
        <v>2.6172394002797361E-2</v>
      </c>
    </row>
    <row r="28" spans="1:14" x14ac:dyDescent="0.2">
      <c r="A28" s="89"/>
      <c r="B28" s="72" t="s">
        <v>59</v>
      </c>
      <c r="C28" s="73">
        <f>SUMIF(Assignments!$A$6:$A$116,"=1",Assignments!$V$6:$V$116)</f>
        <v>0</v>
      </c>
      <c r="D28" s="74">
        <f>SUMIF(Assignments!$A$6:$A$116,"=2",Assignments!$V$6:$V$116)</f>
        <v>0</v>
      </c>
      <c r="E28" s="74">
        <f>SUMIF(Assignments!$A$6:$A$116,"=3",Assignments!$V$6:$V$116)</f>
        <v>0</v>
      </c>
      <c r="F28" s="74">
        <f>SUMIF(Assignments!$A$6:$A$116,"=4",Assignments!$V$6:$V$116)</f>
        <v>0</v>
      </c>
      <c r="G28" s="75">
        <f t="shared" ref="G28:G29" si="15">H28-SUM(C28:F28)</f>
        <v>1972.7566764845901</v>
      </c>
      <c r="H28" s="75">
        <v>1972.7566764845901</v>
      </c>
      <c r="I28" s="76" t="e">
        <f t="shared" ref="I28:I29" si="16">C28/C$25</f>
        <v>#DIV/0!</v>
      </c>
      <c r="J28" s="77" t="e">
        <f t="shared" ref="J28:J29" si="17">D28/D$25</f>
        <v>#DIV/0!</v>
      </c>
      <c r="K28" s="77" t="e">
        <f t="shared" ref="K28:K29" si="18">E28/E$25</f>
        <v>#DIV/0!</v>
      </c>
      <c r="L28" s="77" t="e">
        <f t="shared" ref="L28:M29" si="19">F28/F$25</f>
        <v>#DIV/0!</v>
      </c>
      <c r="M28" s="43">
        <f t="shared" si="19"/>
        <v>6.9387499108518685E-2</v>
      </c>
      <c r="N28" s="78">
        <f t="shared" ref="N28:N29" si="20">H28/H$25</f>
        <v>6.9387499108518685E-2</v>
      </c>
    </row>
    <row r="29" spans="1:14" x14ac:dyDescent="0.2">
      <c r="A29" s="89"/>
      <c r="B29" s="72" t="s">
        <v>60</v>
      </c>
      <c r="C29" s="73">
        <f>SUMIF(Assignments!$A$6:$A$116,"=1",Assignments!$W$6:$W$116)</f>
        <v>0</v>
      </c>
      <c r="D29" s="74">
        <f>SUMIF(Assignments!$A$6:$A$116,"=2",Assignments!$W$6:$W$116)</f>
        <v>0</v>
      </c>
      <c r="E29" s="74">
        <f>SUMIF(Assignments!$A$6:$A$116,"=3",Assignments!$W$6:$W$116)</f>
        <v>0</v>
      </c>
      <c r="F29" s="74">
        <f>SUMIF(Assignments!$A$6:$A$116,"=4",Assignments!$W$6:$W$116)</f>
        <v>0</v>
      </c>
      <c r="G29" s="75">
        <f t="shared" si="15"/>
        <v>3824.9765201575165</v>
      </c>
      <c r="H29" s="75">
        <v>3824.9765201575165</v>
      </c>
      <c r="I29" s="76" t="e">
        <f t="shared" si="16"/>
        <v>#DIV/0!</v>
      </c>
      <c r="J29" s="77" t="e">
        <f t="shared" si="17"/>
        <v>#DIV/0!</v>
      </c>
      <c r="K29" s="77" t="e">
        <f t="shared" si="18"/>
        <v>#DIV/0!</v>
      </c>
      <c r="L29" s="77" t="e">
        <f t="shared" si="19"/>
        <v>#DIV/0!</v>
      </c>
      <c r="M29" s="43">
        <f t="shared" si="19"/>
        <v>0.13453537278377459</v>
      </c>
      <c r="N29" s="78">
        <f t="shared" si="20"/>
        <v>0.13453537278377459</v>
      </c>
    </row>
    <row r="30" spans="1:14" ht="13.5" thickBot="1" x14ac:dyDescent="0.25">
      <c r="A30" s="90"/>
      <c r="B30" s="33" t="s">
        <v>61</v>
      </c>
      <c r="C30" s="19">
        <f>SUMIF(Assignments!$A$6:$A$116,"=1",Assignments!$X$6:$X$116)</f>
        <v>0</v>
      </c>
      <c r="D30" s="20">
        <f>SUMIF(Assignments!$A$6:$A$116,"=2",Assignments!$X$6:$X$116)</f>
        <v>0</v>
      </c>
      <c r="E30" s="20">
        <f>SUMIF(Assignments!$A$6:$A$116,"=3",Assignments!$X$6:$X$116)</f>
        <v>0</v>
      </c>
      <c r="F30" s="20">
        <f>SUMIF(Assignments!$A$6:$A$116,"=4",Assignments!$X$6:$X$116)</f>
        <v>0</v>
      </c>
      <c r="G30" s="21">
        <f>H30-SUM(C30:F30)</f>
        <v>11111.653783357606</v>
      </c>
      <c r="H30" s="21">
        <v>11111.653783357606</v>
      </c>
      <c r="I30" s="22" t="e">
        <f t="shared" si="13"/>
        <v>#DIV/0!</v>
      </c>
      <c r="J30" s="23" t="e">
        <f t="shared" si="13"/>
        <v>#DIV/0!</v>
      </c>
      <c r="K30" s="23" t="e">
        <f t="shared" si="14"/>
        <v>#DIV/0!</v>
      </c>
      <c r="L30" s="23" t="e">
        <f t="shared" si="14"/>
        <v>#DIV/0!</v>
      </c>
      <c r="M30" s="34">
        <f t="shared" si="14"/>
        <v>0.3908286694336866</v>
      </c>
      <c r="N30" s="24">
        <f>H30/H$25</f>
        <v>0.3908286694336866</v>
      </c>
    </row>
    <row r="31" spans="1:14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 ht="15.75" x14ac:dyDescent="0.25">
      <c r="A32" s="1" t="s">
        <v>42</v>
      </c>
    </row>
    <row r="33" spans="1:14" x14ac:dyDescent="0.2">
      <c r="A33" s="86" t="s">
        <v>46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</sheetData>
  <sheetProtection sheet="1" selectLockedCells="1"/>
  <protectedRanges>
    <protectedRange sqref="A3:B3 I6:L6 C6:F6" name="Range1"/>
  </protectedRanges>
  <mergeCells count="7">
    <mergeCell ref="A3:F4"/>
    <mergeCell ref="A33:N38"/>
    <mergeCell ref="A19:A24"/>
    <mergeCell ref="A25:A30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2019-10-31T22:42:30Z</dcterms:modified>
</cp:coreProperties>
</file>